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120" i="1"/>
  <c r="K120"/>
  <c r="E120"/>
  <c r="B120"/>
  <c r="M119"/>
  <c r="K119"/>
  <c r="E119"/>
  <c r="B119"/>
  <c r="M118"/>
  <c r="K118"/>
  <c r="E118"/>
  <c r="B118"/>
  <c r="M117"/>
  <c r="K117"/>
  <c r="E117"/>
  <c r="B117"/>
  <c r="M116"/>
  <c r="K116"/>
  <c r="E116"/>
  <c r="B116"/>
  <c r="M115"/>
  <c r="K115"/>
  <c r="E115"/>
  <c r="B115"/>
  <c r="M114"/>
  <c r="K114"/>
  <c r="E114"/>
  <c r="B114"/>
  <c r="M113"/>
  <c r="K113"/>
  <c r="E113"/>
  <c r="B113"/>
  <c r="M112"/>
  <c r="K112"/>
  <c r="E112"/>
  <c r="B112"/>
  <c r="M111"/>
  <c r="K111"/>
  <c r="E111"/>
  <c r="B111"/>
  <c r="M110"/>
  <c r="K110"/>
  <c r="E110"/>
  <c r="B110"/>
  <c r="M109"/>
  <c r="K109"/>
  <c r="E109"/>
  <c r="B109"/>
  <c r="M108"/>
  <c r="K108"/>
  <c r="E108"/>
  <c r="B108"/>
  <c r="M107"/>
  <c r="K107"/>
  <c r="E107"/>
  <c r="B107"/>
  <c r="M106"/>
  <c r="K106"/>
  <c r="E106"/>
  <c r="B106"/>
  <c r="M105"/>
  <c r="K105"/>
  <c r="E105"/>
  <c r="B105"/>
  <c r="M104"/>
  <c r="K104"/>
  <c r="E104"/>
  <c r="B104"/>
  <c r="M103"/>
  <c r="K103"/>
  <c r="E103"/>
  <c r="B103"/>
  <c r="M102"/>
  <c r="K102"/>
  <c r="E102"/>
  <c r="B102"/>
  <c r="M101"/>
  <c r="K101"/>
  <c r="E101"/>
  <c r="B101"/>
  <c r="M100"/>
  <c r="K100"/>
  <c r="E100"/>
  <c r="B100"/>
  <c r="M99"/>
  <c r="K99"/>
  <c r="E99"/>
  <c r="B99"/>
  <c r="M98"/>
  <c r="K98"/>
  <c r="E98"/>
  <c r="B98"/>
  <c r="M97"/>
  <c r="K97"/>
  <c r="E97"/>
  <c r="B97"/>
  <c r="M96"/>
  <c r="K96"/>
  <c r="E96"/>
  <c r="B96"/>
  <c r="M95"/>
  <c r="K95"/>
  <c r="E95"/>
  <c r="B95"/>
  <c r="M94"/>
  <c r="K94"/>
  <c r="E94"/>
  <c r="B94"/>
  <c r="M93"/>
  <c r="K93"/>
  <c r="E93"/>
  <c r="B93"/>
  <c r="M92"/>
  <c r="K92"/>
  <c r="E92"/>
  <c r="B92"/>
  <c r="M91"/>
  <c r="K91"/>
  <c r="E91"/>
  <c r="B91"/>
  <c r="M90"/>
  <c r="K90"/>
  <c r="E90"/>
  <c r="B90"/>
  <c r="M89"/>
  <c r="K89"/>
  <c r="E89"/>
  <c r="B89"/>
  <c r="M88"/>
  <c r="K88"/>
  <c r="E88"/>
  <c r="B88"/>
  <c r="M87"/>
  <c r="K87"/>
  <c r="E87"/>
  <c r="B87"/>
  <c r="M86"/>
  <c r="K86"/>
  <c r="E86"/>
  <c r="B86"/>
  <c r="M85"/>
  <c r="K85"/>
  <c r="E85"/>
  <c r="B85"/>
  <c r="M84"/>
  <c r="K84"/>
  <c r="E84"/>
  <c r="B84"/>
  <c r="M83"/>
  <c r="K83"/>
  <c r="E83"/>
  <c r="B83"/>
  <c r="M82"/>
  <c r="K82"/>
  <c r="E82"/>
  <c r="B82"/>
  <c r="M81"/>
  <c r="K81"/>
  <c r="E81"/>
  <c r="B81"/>
  <c r="M80"/>
  <c r="K80"/>
  <c r="E80"/>
  <c r="B80"/>
  <c r="M79"/>
  <c r="K79"/>
  <c r="E79"/>
  <c r="B79"/>
  <c r="M78"/>
  <c r="K78"/>
  <c r="E78"/>
  <c r="B78"/>
  <c r="M77"/>
  <c r="K77"/>
  <c r="E77"/>
  <c r="B77"/>
  <c r="M76"/>
  <c r="K76"/>
  <c r="E76"/>
  <c r="B76"/>
  <c r="M75"/>
  <c r="K75"/>
  <c r="E75"/>
  <c r="B75"/>
  <c r="M74"/>
  <c r="K74"/>
  <c r="E74"/>
  <c r="B74"/>
  <c r="M73"/>
  <c r="K73"/>
  <c r="E73"/>
  <c r="B73"/>
  <c r="M72"/>
  <c r="K72"/>
  <c r="E72"/>
  <c r="B72"/>
  <c r="M71"/>
  <c r="K71"/>
  <c r="E71"/>
  <c r="B71"/>
  <c r="M70"/>
  <c r="K70"/>
  <c r="E70"/>
  <c r="B70"/>
  <c r="M69"/>
  <c r="K69"/>
  <c r="E69"/>
  <c r="B69"/>
  <c r="M68"/>
  <c r="K68"/>
  <c r="E68"/>
  <c r="B68"/>
  <c r="M67"/>
  <c r="K67"/>
  <c r="E67"/>
  <c r="B67"/>
  <c r="M66"/>
  <c r="K66"/>
  <c r="E66"/>
  <c r="B66"/>
  <c r="M65"/>
  <c r="K65"/>
  <c r="E65"/>
  <c r="B65"/>
  <c r="M64"/>
  <c r="K64"/>
  <c r="E64"/>
  <c r="B64"/>
  <c r="M63"/>
  <c r="K63"/>
  <c r="E63"/>
  <c r="B63"/>
  <c r="M62"/>
  <c r="K62"/>
  <c r="E62"/>
  <c r="B62"/>
  <c r="M61"/>
  <c r="K61"/>
  <c r="E61"/>
  <c r="B61"/>
  <c r="M60"/>
  <c r="K60"/>
  <c r="E60"/>
  <c r="B60"/>
  <c r="M59"/>
  <c r="K59"/>
  <c r="E59"/>
  <c r="B59"/>
  <c r="M58"/>
  <c r="K58"/>
  <c r="E58"/>
  <c r="B58"/>
  <c r="M57"/>
  <c r="K57"/>
  <c r="E57"/>
  <c r="B57"/>
  <c r="M56"/>
  <c r="K56"/>
  <c r="E56"/>
  <c r="B56"/>
  <c r="M55"/>
  <c r="K55"/>
  <c r="E55"/>
  <c r="B55"/>
  <c r="M54"/>
  <c r="K54"/>
  <c r="E54"/>
  <c r="B54"/>
  <c r="M53"/>
  <c r="K53"/>
  <c r="E53"/>
  <c r="B53"/>
  <c r="M52"/>
  <c r="K52"/>
  <c r="E52"/>
  <c r="B52"/>
  <c r="M51"/>
  <c r="K51"/>
  <c r="E51"/>
  <c r="B51"/>
  <c r="M50"/>
  <c r="K50"/>
  <c r="E50"/>
  <c r="B50"/>
  <c r="M49"/>
  <c r="K49"/>
  <c r="E49"/>
  <c r="B49"/>
  <c r="M48"/>
  <c r="K48"/>
  <c r="E48"/>
  <c r="B48"/>
  <c r="M47"/>
  <c r="K47"/>
  <c r="E47"/>
  <c r="B47"/>
  <c r="M46"/>
  <c r="K46"/>
  <c r="E46"/>
  <c r="B46"/>
  <c r="M45"/>
  <c r="K45"/>
  <c r="E45"/>
  <c r="B45"/>
  <c r="M44"/>
  <c r="K44"/>
  <c r="E44"/>
  <c r="B44"/>
  <c r="M43"/>
  <c r="K43"/>
  <c r="E43"/>
  <c r="B43"/>
  <c r="M42"/>
  <c r="K42"/>
  <c r="E42"/>
  <c r="B42"/>
  <c r="M41"/>
  <c r="K41"/>
  <c r="E41"/>
  <c r="B41"/>
  <c r="M40"/>
  <c r="K40"/>
  <c r="E40"/>
  <c r="B40"/>
  <c r="M39"/>
  <c r="K39"/>
  <c r="E39"/>
  <c r="B39"/>
  <c r="M38"/>
  <c r="K38"/>
  <c r="E38"/>
  <c r="B38"/>
  <c r="M37"/>
  <c r="K37"/>
  <c r="E37"/>
  <c r="B37"/>
  <c r="M36"/>
  <c r="K36"/>
  <c r="E36"/>
  <c r="B36"/>
  <c r="M35"/>
  <c r="K35"/>
  <c r="E35"/>
  <c r="B35"/>
  <c r="M34"/>
  <c r="K34"/>
  <c r="E34"/>
  <c r="B34"/>
  <c r="M33"/>
  <c r="K33"/>
  <c r="E33"/>
  <c r="B33"/>
  <c r="M32"/>
  <c r="K32"/>
  <c r="E32"/>
  <c r="B32"/>
  <c r="M31"/>
  <c r="K31"/>
  <c r="E31"/>
  <c r="B31"/>
  <c r="M30"/>
  <c r="K30"/>
  <c r="E30"/>
  <c r="B30"/>
  <c r="M29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K10"/>
  <c r="E10"/>
  <c r="B10"/>
  <c r="M9"/>
  <c r="K9"/>
  <c r="E9"/>
  <c r="B9"/>
  <c r="G7"/>
  <c r="F7"/>
  <c r="E7"/>
  <c r="D7"/>
  <c r="K6"/>
  <c r="J6"/>
  <c r="I6"/>
  <c r="F6"/>
  <c r="D6"/>
  <c r="M5"/>
  <c r="L5"/>
  <c r="I5"/>
  <c r="H5"/>
  <c r="D5"/>
  <c r="C5"/>
  <c r="L4"/>
  <c r="H4"/>
  <c r="C4"/>
  <c r="B4"/>
  <c r="A4"/>
</calcChain>
</file>

<file path=xl/sharedStrings.xml><?xml version="1.0" encoding="utf-8"?>
<sst xmlns="http://schemas.openxmlformats.org/spreadsheetml/2006/main" count="216" uniqueCount="59">
  <si>
    <t>Выборы депутатов Государственной Думы Федерального Собрания Российской Федерации восьмого созыва</t>
  </si>
  <si>
    <t>По состоянию на 15.09.2021</t>
  </si>
  <si>
    <t>1</t>
  </si>
  <si>
    <t>1.</t>
  </si>
  <si>
    <t/>
  </si>
  <si>
    <t>2.</t>
  </si>
  <si>
    <t>28.07.2021</t>
  </si>
  <si>
    <t>03.08.2021</t>
  </si>
  <si>
    <t>3.</t>
  </si>
  <si>
    <t>4.</t>
  </si>
  <si>
    <t>14.09.2021</t>
  </si>
  <si>
    <t>01.09.2021</t>
  </si>
  <si>
    <t>21.08.2021</t>
  </si>
  <si>
    <t>02.09.2021</t>
  </si>
  <si>
    <t>19.08.2021</t>
  </si>
  <si>
    <t>5.</t>
  </si>
  <si>
    <t>16.08.2021</t>
  </si>
  <si>
    <t>6.</t>
  </si>
  <si>
    <t>07.09.2021</t>
  </si>
  <si>
    <t>7.</t>
  </si>
  <si>
    <t>8.</t>
  </si>
  <si>
    <t>9.</t>
  </si>
  <si>
    <t>10.</t>
  </si>
  <si>
    <t>11.</t>
  </si>
  <si>
    <t>12.</t>
  </si>
  <si>
    <t>31.08.2021</t>
  </si>
  <si>
    <t>30.08.2021</t>
  </si>
  <si>
    <t>12.09.2021</t>
  </si>
  <si>
    <t>05.09.2021</t>
  </si>
  <si>
    <t>08.09.2021</t>
  </si>
  <si>
    <t>11.09.2021</t>
  </si>
  <si>
    <t>03.09.2021</t>
  </si>
  <si>
    <t>09.09.2021</t>
  </si>
  <si>
    <t>26.08.2021</t>
  </si>
  <si>
    <t>10.09.2021</t>
  </si>
  <si>
    <t>24.08.2021</t>
  </si>
  <si>
    <t>13.</t>
  </si>
  <si>
    <t>14.</t>
  </si>
  <si>
    <t>13.09.2021</t>
  </si>
  <si>
    <t>15.09.2021</t>
  </si>
  <si>
    <t>27.08.2021</t>
  </si>
  <si>
    <t>15.</t>
  </si>
  <si>
    <t>16.</t>
  </si>
  <si>
    <t>17.</t>
  </si>
  <si>
    <t>18.</t>
  </si>
  <si>
    <t>09.08.2021</t>
  </si>
  <si>
    <t>19.</t>
  </si>
  <si>
    <t>20.</t>
  </si>
  <si>
    <t>17.08.2021</t>
  </si>
  <si>
    <t>20.08.2021</t>
  </si>
  <si>
    <t>25.08.2021</t>
  </si>
  <si>
    <t>04.08.2021</t>
  </si>
  <si>
    <t>11.08.2021</t>
  </si>
  <si>
    <t>21.</t>
  </si>
  <si>
    <t>22.</t>
  </si>
  <si>
    <t>23.08.2021</t>
  </si>
  <si>
    <t>06.09.2021</t>
  </si>
  <si>
    <t>23.</t>
  </si>
  <si>
    <t>Сведения
о поступлении средств в избирательные фонды кандидатов и расходовании этих средств (на основании данных, представленных филиалами ПАО Сбербанк, иной кредитной организацией  ) на выборах депутатов Государственной Думы Федерального Собрания Российской Федерации восьмого созыва</t>
  </si>
</sst>
</file>

<file path=xl/styles.xml><?xml version="1.0" encoding="utf-8"?>
<styleSheet xmlns="http://schemas.openxmlformats.org/spreadsheetml/2006/main">
  <numFmts count="1">
    <numFmt numFmtId="164" formatCode="dd\.mm\.yyyy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1"/>
  <sheetViews>
    <sheetView tabSelected="1" view="pageBreakPreview" topLeftCell="A115" zoomScale="60" zoomScaleNormal="100" workbookViewId="0">
      <selection activeCell="D131" sqref="D131"/>
    </sheetView>
  </sheetViews>
  <sheetFormatPr defaultRowHeight="15"/>
  <cols>
    <col min="1" max="1" width="6" customWidth="1"/>
    <col min="2" max="2" width="14.7109375" customWidth="1"/>
    <col min="3" max="4" width="15.7109375" customWidth="1"/>
    <col min="5" max="5" width="9.7109375" customWidth="1"/>
    <col min="6" max="6" width="15.7109375" customWidth="1"/>
    <col min="7" max="7" width="5.7109375" customWidth="1"/>
    <col min="8" max="8" width="15.7109375" customWidth="1"/>
    <col min="9" max="9" width="13.140625" customWidth="1"/>
    <col min="10" max="10" width="15.7109375" customWidth="1"/>
    <col min="11" max="11" width="32.7109375" customWidth="1"/>
    <col min="12" max="12" width="10.42578125" customWidth="1"/>
    <col min="13" max="13" width="18.5703125" customWidth="1"/>
    <col min="14" max="14" width="9.140625" customWidth="1"/>
  </cols>
  <sheetData>
    <row r="1" spans="1:14" ht="69" customHeight="1">
      <c r="A1" s="21" t="s">
        <v>58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4" ht="15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>
      <c r="M3" s="2" t="s">
        <v>1</v>
      </c>
    </row>
    <row r="4" spans="1:14" ht="24" customHeight="1">
      <c r="A4" s="15" t="str">
        <f t="shared" ref="A4" si="0">"№
п/п"</f>
        <v>№
п/п</v>
      </c>
      <c r="B4" s="15" t="str">
        <f t="shared" ref="B4" si="1">"Фамилия, имя, отчество кандидата"</f>
        <v>Фамилия, имя, отчество кандидата</v>
      </c>
      <c r="C4" s="18" t="str">
        <f t="shared" ref="C4" si="2">"Поступило средств"</f>
        <v>Поступило средств</v>
      </c>
      <c r="D4" s="19"/>
      <c r="E4" s="19"/>
      <c r="F4" s="19"/>
      <c r="G4" s="20"/>
      <c r="H4" s="18" t="str">
        <f t="shared" ref="H4" si="3">"Израсходовано средств"</f>
        <v>Израсходовано средств</v>
      </c>
      <c r="I4" s="19"/>
      <c r="J4" s="19"/>
      <c r="K4" s="20"/>
      <c r="L4" s="18" t="str">
        <f t="shared" ref="L4" si="4">"Возвращено средств"</f>
        <v>Возвращено средств</v>
      </c>
      <c r="M4" s="20"/>
    </row>
    <row r="5" spans="1:14" ht="54.95" customHeight="1">
      <c r="A5" s="16"/>
      <c r="B5" s="16"/>
      <c r="C5" s="15" t="str">
        <f t="shared" ref="C5" si="5">"всего"</f>
        <v>всего</v>
      </c>
      <c r="D5" s="18" t="str">
        <f t="shared" ref="D5" si="6">"из них"</f>
        <v>из них</v>
      </c>
      <c r="E5" s="19"/>
      <c r="F5" s="19"/>
      <c r="G5" s="20"/>
      <c r="H5" s="15" t="str">
        <f t="shared" ref="H5" si="7">"всего"</f>
        <v>всего</v>
      </c>
      <c r="I5" s="18" t="str">
        <f t="shared" ref="I5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5" s="19"/>
      <c r="K5" s="20"/>
      <c r="L5" s="15" t="str">
        <f t="shared" ref="L5" si="9">"сумма, тыс. руб."</f>
        <v>сумма, тыс. руб.</v>
      </c>
      <c r="M5" s="15" t="str">
        <f t="shared" ref="M5" si="10">"основание возврата"</f>
        <v>основание возврата</v>
      </c>
      <c r="N5" s="1"/>
    </row>
    <row r="6" spans="1:14" ht="69.95" customHeight="1">
      <c r="A6" s="16"/>
      <c r="B6" s="16"/>
      <c r="C6" s="16"/>
      <c r="D6" s="18" t="str">
        <f t="shared" ref="D6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6" s="20"/>
      <c r="F6" s="18" t="str">
        <f t="shared" ref="F6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6" s="20"/>
      <c r="H6" s="16"/>
      <c r="I6" s="15" t="str">
        <f t="shared" ref="I6" si="13">"дата операции"</f>
        <v>дата операции</v>
      </c>
      <c r="J6" s="15" t="str">
        <f t="shared" ref="J6" si="14">"сумма, тыс. руб."</f>
        <v>сумма, тыс. руб.</v>
      </c>
      <c r="K6" s="15" t="str">
        <f t="shared" ref="K6" si="15">"назначение платежа"</f>
        <v>назначение платежа</v>
      </c>
      <c r="L6" s="16"/>
      <c r="M6" s="16"/>
      <c r="N6" s="1"/>
    </row>
    <row r="7" spans="1:14" ht="75" customHeight="1">
      <c r="A7" s="17"/>
      <c r="B7" s="17"/>
      <c r="C7" s="17"/>
      <c r="D7" s="3" t="str">
        <f>"сумма, тыс. руб."</f>
        <v>сумма, тыс. руб.</v>
      </c>
      <c r="E7" s="3" t="str">
        <f>"наименование юридического лица"</f>
        <v>наименование юридического лица</v>
      </c>
      <c r="F7" s="3" t="str">
        <f>"сумма, тыс. руб."</f>
        <v>сумма, тыс. руб.</v>
      </c>
      <c r="G7" s="3" t="str">
        <f>"кол-во граждан"</f>
        <v>кол-во граждан</v>
      </c>
      <c r="H7" s="17"/>
      <c r="I7" s="17"/>
      <c r="J7" s="17"/>
      <c r="K7" s="17"/>
      <c r="L7" s="17"/>
      <c r="M7" s="17"/>
      <c r="N7" s="1"/>
    </row>
    <row r="8" spans="1:14">
      <c r="A8" s="5" t="s">
        <v>2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3">
        <v>12</v>
      </c>
      <c r="M8" s="3">
        <v>13</v>
      </c>
      <c r="N8" s="1"/>
    </row>
    <row r="9" spans="1:14" ht="60" customHeight="1">
      <c r="A9" s="6" t="s">
        <v>3</v>
      </c>
      <c r="B9" s="7" t="str">
        <f>"Антонов Алексей Александрович"</f>
        <v>Антонов Алексей Александрович</v>
      </c>
      <c r="C9" s="8">
        <v>0.1</v>
      </c>
      <c r="D9" s="8"/>
      <c r="E9" s="7" t="str">
        <f>""</f>
        <v/>
      </c>
      <c r="F9" s="8"/>
      <c r="G9" s="9"/>
      <c r="H9" s="8">
        <v>0</v>
      </c>
      <c r="I9" s="10"/>
      <c r="J9" s="8"/>
      <c r="K9" s="7" t="str">
        <f>""</f>
        <v/>
      </c>
      <c r="L9" s="8"/>
      <c r="M9" s="7" t="str">
        <f>""</f>
        <v/>
      </c>
      <c r="N9" s="4"/>
    </row>
    <row r="10" spans="1:14" ht="89.25">
      <c r="A10" s="6" t="s">
        <v>5</v>
      </c>
      <c r="B10" s="7" t="str">
        <f>"Гончаров Виктор Иванович"</f>
        <v>Гончаров Виктор Иванович</v>
      </c>
      <c r="C10" s="8">
        <v>770</v>
      </c>
      <c r="D10" s="8"/>
      <c r="E10" s="7" t="str">
        <f>""</f>
        <v/>
      </c>
      <c r="F10" s="8"/>
      <c r="G10" s="9"/>
      <c r="H10" s="8">
        <v>768.73</v>
      </c>
      <c r="I10" s="10" t="s">
        <v>6</v>
      </c>
      <c r="J10" s="8">
        <v>297</v>
      </c>
      <c r="K10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0" s="8"/>
      <c r="M10" s="7" t="str">
        <f>""</f>
        <v/>
      </c>
      <c r="N10" s="4"/>
    </row>
    <row r="11" spans="1:14" ht="89.25">
      <c r="A11" s="6" t="s">
        <v>4</v>
      </c>
      <c r="B11" s="7" t="str">
        <f>""</f>
        <v/>
      </c>
      <c r="C11" s="8"/>
      <c r="D11" s="8"/>
      <c r="E11" s="7" t="str">
        <f>""</f>
        <v/>
      </c>
      <c r="F11" s="8"/>
      <c r="G11" s="9"/>
      <c r="H11" s="8"/>
      <c r="I11" s="10" t="s">
        <v>7</v>
      </c>
      <c r="J11" s="8">
        <v>165</v>
      </c>
      <c r="K11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1" s="8"/>
      <c r="M11" s="7" t="str">
        <f>""</f>
        <v/>
      </c>
      <c r="N11" s="1"/>
    </row>
    <row r="12" spans="1:14" ht="60" customHeight="1">
      <c r="A12" s="6" t="s">
        <v>8</v>
      </c>
      <c r="B12" s="7" t="str">
        <f>"Иванников Иван Александрович"</f>
        <v>Иванников Иван Александрович</v>
      </c>
      <c r="C12" s="8">
        <v>37.35</v>
      </c>
      <c r="D12" s="8"/>
      <c r="E12" s="7" t="str">
        <f>""</f>
        <v/>
      </c>
      <c r="F12" s="8"/>
      <c r="G12" s="9"/>
      <c r="H12" s="8">
        <v>37.33</v>
      </c>
      <c r="I12" s="10"/>
      <c r="J12" s="8"/>
      <c r="K12" s="7" t="str">
        <f>""</f>
        <v/>
      </c>
      <c r="L12" s="8"/>
      <c r="M12" s="7" t="str">
        <f>""</f>
        <v/>
      </c>
      <c r="N12" s="4"/>
    </row>
    <row r="13" spans="1:14" ht="51">
      <c r="A13" s="6" t="s">
        <v>9</v>
      </c>
      <c r="B13" s="7" t="str">
        <f>"Кузьмин Михаил Владимирович"</f>
        <v>Кузьмин Михаил Владимирович</v>
      </c>
      <c r="C13" s="8">
        <v>5000</v>
      </c>
      <c r="D13" s="8">
        <v>4000</v>
      </c>
      <c r="E13" s="7" t="str">
        <f>"СТАВРОПОЛЬСКИЙ ФПРСР"</f>
        <v>СТАВРОПОЛЬСКИЙ ФПРСР</v>
      </c>
      <c r="F13" s="8"/>
      <c r="G13" s="9"/>
      <c r="H13" s="8">
        <v>4156.8599999999997</v>
      </c>
      <c r="I13" s="10" t="s">
        <v>10</v>
      </c>
      <c r="J13" s="8">
        <v>850</v>
      </c>
      <c r="K13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3" s="8"/>
      <c r="M13" s="7" t="str">
        <f>""</f>
        <v/>
      </c>
      <c r="N13" s="4"/>
    </row>
    <row r="14" spans="1:14" ht="89.25">
      <c r="A14" s="6" t="s">
        <v>4</v>
      </c>
      <c r="B14" s="7" t="str">
        <f>""</f>
        <v/>
      </c>
      <c r="C14" s="8"/>
      <c r="D14" s="8"/>
      <c r="E14" s="7" t="str">
        <f>""</f>
        <v/>
      </c>
      <c r="F14" s="8"/>
      <c r="G14" s="9"/>
      <c r="H14" s="8"/>
      <c r="I14" s="10" t="s">
        <v>11</v>
      </c>
      <c r="J14" s="8">
        <v>195</v>
      </c>
      <c r="K14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4" s="8"/>
      <c r="M14" s="7" t="str">
        <f>""</f>
        <v/>
      </c>
      <c r="N14" s="1"/>
    </row>
    <row r="15" spans="1:14" ht="89.25">
      <c r="A15" s="6" t="s">
        <v>4</v>
      </c>
      <c r="B15" s="7" t="str">
        <f>""</f>
        <v/>
      </c>
      <c r="C15" s="8"/>
      <c r="D15" s="8"/>
      <c r="E15" s="7" t="str">
        <f>""</f>
        <v/>
      </c>
      <c r="F15" s="8"/>
      <c r="G15" s="9"/>
      <c r="H15" s="8"/>
      <c r="I15" s="10" t="s">
        <v>12</v>
      </c>
      <c r="J15" s="8">
        <v>123.75</v>
      </c>
      <c r="K15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5" s="8"/>
      <c r="M15" s="7" t="str">
        <f>""</f>
        <v/>
      </c>
      <c r="N15" s="1"/>
    </row>
    <row r="16" spans="1:14" ht="89.25">
      <c r="A16" s="6" t="s">
        <v>4</v>
      </c>
      <c r="B16" s="7" t="str">
        <f>""</f>
        <v/>
      </c>
      <c r="C16" s="8"/>
      <c r="D16" s="8"/>
      <c r="E16" s="7" t="str">
        <f>""</f>
        <v/>
      </c>
      <c r="F16" s="8"/>
      <c r="G16" s="9"/>
      <c r="H16" s="8"/>
      <c r="I16" s="10" t="s">
        <v>13</v>
      </c>
      <c r="J16" s="8">
        <v>108</v>
      </c>
      <c r="K16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6" s="8"/>
      <c r="M16" s="7" t="str">
        <f>""</f>
        <v/>
      </c>
      <c r="N16" s="1"/>
    </row>
    <row r="17" spans="1:14" ht="51">
      <c r="A17" s="6" t="s">
        <v>4</v>
      </c>
      <c r="B17" s="7" t="str">
        <f>""</f>
        <v/>
      </c>
      <c r="C17" s="8"/>
      <c r="D17" s="8"/>
      <c r="E17" s="7" t="str">
        <f>""</f>
        <v/>
      </c>
      <c r="F17" s="8"/>
      <c r="G17" s="9"/>
      <c r="H17" s="8"/>
      <c r="I17" s="10" t="s">
        <v>14</v>
      </c>
      <c r="J17" s="8">
        <v>108</v>
      </c>
      <c r="K17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7" s="8"/>
      <c r="M17" s="7" t="str">
        <f>""</f>
        <v/>
      </c>
      <c r="N17" s="1"/>
    </row>
    <row r="18" spans="1:14" ht="90">
      <c r="A18" s="6" t="s">
        <v>15</v>
      </c>
      <c r="B18" s="7" t="str">
        <f>"Митрофанский Борис Юрьевич"</f>
        <v>Митрофанский Борис Юрьевич</v>
      </c>
      <c r="C18" s="8">
        <v>232</v>
      </c>
      <c r="D18" s="8">
        <v>160</v>
      </c>
      <c r="E18" s="23" t="str">
        <f>"ОБЩЕСТВО С ОГРАНИЧЕННОЙ ОТВЕТСТВЕННОСТЬP ""ГИДРОТЕХТРЕЙД"""</f>
        <v>ОБЩЕСТВО С ОГРАНИЧЕННОЙ ОТВЕТСТВЕННОСТЬP "ГИДРОТЕХТРЕЙД"</v>
      </c>
      <c r="F18" s="8">
        <v>67</v>
      </c>
      <c r="G18" s="9">
        <v>1</v>
      </c>
      <c r="H18" s="8">
        <v>232</v>
      </c>
      <c r="I18" s="10" t="s">
        <v>16</v>
      </c>
      <c r="J18" s="8">
        <v>153.04</v>
      </c>
      <c r="K18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8" s="8"/>
      <c r="M18" s="7" t="str">
        <f>""</f>
        <v/>
      </c>
      <c r="N18" s="4"/>
    </row>
    <row r="19" spans="1:14" ht="89.25">
      <c r="A19" s="6" t="s">
        <v>17</v>
      </c>
      <c r="B19" s="7" t="str">
        <f>"Пастырев Дмитрий Игоревич"</f>
        <v>Пастырев Дмитрий Игоревич</v>
      </c>
      <c r="C19" s="8">
        <v>300</v>
      </c>
      <c r="D19" s="8"/>
      <c r="E19" s="7" t="str">
        <f>""</f>
        <v/>
      </c>
      <c r="F19" s="8"/>
      <c r="G19" s="9"/>
      <c r="H19" s="8">
        <v>300</v>
      </c>
      <c r="I19" s="10" t="s">
        <v>18</v>
      </c>
      <c r="J19" s="8">
        <v>300</v>
      </c>
      <c r="K19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9" s="8"/>
      <c r="M19" s="7" t="str">
        <f>""</f>
        <v/>
      </c>
      <c r="N19" s="4"/>
    </row>
    <row r="20" spans="1:14" ht="60" customHeight="1">
      <c r="A20" s="6" t="s">
        <v>19</v>
      </c>
      <c r="B20" s="7" t="str">
        <f>"Зеленский Владимир Александрович"</f>
        <v>Зеленский Владимир Александрович</v>
      </c>
      <c r="C20" s="8">
        <v>5</v>
      </c>
      <c r="D20" s="8"/>
      <c r="E20" s="7" t="str">
        <f>""</f>
        <v/>
      </c>
      <c r="F20" s="8"/>
      <c r="G20" s="9"/>
      <c r="H20" s="8">
        <v>4.5</v>
      </c>
      <c r="I20" s="10"/>
      <c r="J20" s="8"/>
      <c r="K20" s="7" t="str">
        <f>""</f>
        <v/>
      </c>
      <c r="L20" s="8"/>
      <c r="M20" s="7" t="str">
        <f>""</f>
        <v/>
      </c>
      <c r="N20" s="4"/>
    </row>
    <row r="21" spans="1:14" ht="60" customHeight="1">
      <c r="A21" s="6" t="s">
        <v>20</v>
      </c>
      <c r="B21" s="7" t="str">
        <f>"Киреев Станислав Игоревич"</f>
        <v>Киреев Станислав Игоревич</v>
      </c>
      <c r="C21" s="8">
        <v>54.17</v>
      </c>
      <c r="D21" s="8"/>
      <c r="E21" s="7" t="str">
        <f>""</f>
        <v/>
      </c>
      <c r="F21" s="8"/>
      <c r="G21" s="9"/>
      <c r="H21" s="8">
        <v>53.28</v>
      </c>
      <c r="I21" s="10"/>
      <c r="J21" s="8"/>
      <c r="K21" s="7" t="str">
        <f>""</f>
        <v/>
      </c>
      <c r="L21" s="8"/>
      <c r="M21" s="7" t="str">
        <f>""</f>
        <v/>
      </c>
      <c r="N21" s="4"/>
    </row>
    <row r="22" spans="1:14" ht="60" customHeight="1">
      <c r="A22" s="6" t="s">
        <v>21</v>
      </c>
      <c r="B22" s="7" t="str">
        <f>"Кузьмин Кирилл Александрович"</f>
        <v>Кузьмин Кирилл Александрович</v>
      </c>
      <c r="C22" s="8">
        <v>50.14</v>
      </c>
      <c r="D22" s="8"/>
      <c r="E22" s="7" t="str">
        <f>""</f>
        <v/>
      </c>
      <c r="F22" s="8"/>
      <c r="G22" s="9"/>
      <c r="H22" s="8">
        <v>50.14</v>
      </c>
      <c r="I22" s="10"/>
      <c r="J22" s="8"/>
      <c r="K22" s="7" t="str">
        <f>""</f>
        <v/>
      </c>
      <c r="L22" s="8"/>
      <c r="M22" s="7" t="str">
        <f>""</f>
        <v/>
      </c>
      <c r="N22" s="4"/>
    </row>
    <row r="23" spans="1:14" ht="165.75">
      <c r="A23" s="6" t="s">
        <v>22</v>
      </c>
      <c r="B23" s="7" t="str">
        <f>"Куриленко Александр Иванович"</f>
        <v>Куриленко Александр Иванович</v>
      </c>
      <c r="C23" s="8">
        <v>300</v>
      </c>
      <c r="D23" s="8"/>
      <c r="E23" s="7" t="str">
        <f>""</f>
        <v/>
      </c>
      <c r="F23" s="8"/>
      <c r="G23" s="9"/>
      <c r="H23" s="8">
        <v>297.8</v>
      </c>
      <c r="I23" s="10" t="s">
        <v>11</v>
      </c>
      <c r="J23" s="8">
        <v>192</v>
      </c>
      <c r="K23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3" s="8">
        <v>2.2000000000000002</v>
      </c>
      <c r="M23" s="7" t="str">
        <f>"Возврат неизрасходованных денежных средств избирательного фонда избирательному объединению, выдвинувшему кандидата, пропорционально перечисленным им в избирательный фонд средствам"</f>
        <v>Возврат неизрасходованных денежных средств избирательного фонда избирательному объединению, выдвинувшему кандидата, пропорционально перечисленным им в избирательный фонд средствам</v>
      </c>
      <c r="N23" s="4"/>
    </row>
    <row r="24" spans="1:14" ht="60" customHeight="1">
      <c r="A24" s="6" t="s">
        <v>23</v>
      </c>
      <c r="B24" s="7" t="str">
        <f>"Пономаренко Григорий Николаевич"</f>
        <v>Пономаренко Григорий Николаевич</v>
      </c>
      <c r="C24" s="8">
        <v>432</v>
      </c>
      <c r="D24" s="8"/>
      <c r="E24" s="7" t="str">
        <f>""</f>
        <v/>
      </c>
      <c r="F24" s="8"/>
      <c r="G24" s="9"/>
      <c r="H24" s="8">
        <v>432</v>
      </c>
      <c r="I24" s="10"/>
      <c r="J24" s="8"/>
      <c r="K24" s="7" t="str">
        <f>""</f>
        <v/>
      </c>
      <c r="L24" s="8"/>
      <c r="M24" s="7" t="str">
        <f>""</f>
        <v/>
      </c>
      <c r="N24" s="4"/>
    </row>
    <row r="25" spans="1:14" ht="51">
      <c r="A25" s="6" t="s">
        <v>24</v>
      </c>
      <c r="B25" s="7" t="str">
        <f>"Тимофеева Ольга Викторовна"</f>
        <v>Тимофеева Ольга Викторовна</v>
      </c>
      <c r="C25" s="8">
        <v>10050</v>
      </c>
      <c r="D25" s="8">
        <v>8000</v>
      </c>
      <c r="E25" s="7" t="str">
        <f>"НФПР"</f>
        <v>НФПР</v>
      </c>
      <c r="F25" s="8"/>
      <c r="G25" s="9"/>
      <c r="H25" s="8">
        <v>10050</v>
      </c>
      <c r="I25" s="10" t="s">
        <v>11</v>
      </c>
      <c r="J25" s="8">
        <v>500</v>
      </c>
      <c r="K25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25" s="8"/>
      <c r="M25" s="7" t="str">
        <f>""</f>
        <v/>
      </c>
      <c r="N25" s="4"/>
    </row>
    <row r="26" spans="1:14" ht="51">
      <c r="A26" s="6" t="s">
        <v>4</v>
      </c>
      <c r="B26" s="7" t="str">
        <f>""</f>
        <v/>
      </c>
      <c r="C26" s="8"/>
      <c r="D26" s="8">
        <v>2000</v>
      </c>
      <c r="E26" s="7" t="str">
        <f>"фонд поддержки будущих поколений"</f>
        <v>фонд поддержки будущих поколений</v>
      </c>
      <c r="F26" s="8"/>
      <c r="G26" s="9"/>
      <c r="H26" s="8"/>
      <c r="I26" s="10" t="s">
        <v>25</v>
      </c>
      <c r="J26" s="8">
        <v>500</v>
      </c>
      <c r="K26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26" s="8"/>
      <c r="M26" s="7" t="str">
        <f>""</f>
        <v/>
      </c>
      <c r="N26" s="1"/>
    </row>
    <row r="27" spans="1:14" ht="51">
      <c r="A27" s="6" t="s">
        <v>4</v>
      </c>
      <c r="B27" s="7" t="str">
        <f>""</f>
        <v/>
      </c>
      <c r="C27" s="8"/>
      <c r="D27" s="8"/>
      <c r="E27" s="7" t="str">
        <f>""</f>
        <v/>
      </c>
      <c r="F27" s="8"/>
      <c r="G27" s="9"/>
      <c r="H27" s="8"/>
      <c r="I27" s="10" t="s">
        <v>26</v>
      </c>
      <c r="J27" s="8">
        <v>400</v>
      </c>
      <c r="K27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27" s="8"/>
      <c r="M27" s="7" t="str">
        <f>""</f>
        <v/>
      </c>
      <c r="N27" s="1"/>
    </row>
    <row r="28" spans="1:14" ht="89.25">
      <c r="A28" s="6" t="s">
        <v>4</v>
      </c>
      <c r="B28" s="7" t="str">
        <f>""</f>
        <v/>
      </c>
      <c r="C28" s="8"/>
      <c r="D28" s="8"/>
      <c r="E28" s="7" t="str">
        <f>""</f>
        <v/>
      </c>
      <c r="F28" s="8"/>
      <c r="G28" s="9"/>
      <c r="H28" s="8"/>
      <c r="I28" s="10" t="s">
        <v>25</v>
      </c>
      <c r="J28" s="8">
        <v>400</v>
      </c>
      <c r="K28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8" s="8"/>
      <c r="M28" s="7" t="str">
        <f>""</f>
        <v/>
      </c>
      <c r="N28" s="1"/>
    </row>
    <row r="29" spans="1:14" ht="38.25">
      <c r="A29" s="6" t="s">
        <v>4</v>
      </c>
      <c r="B29" s="7" t="str">
        <f>""</f>
        <v/>
      </c>
      <c r="C29" s="8"/>
      <c r="D29" s="8"/>
      <c r="E29" s="7" t="str">
        <f>""</f>
        <v/>
      </c>
      <c r="F29" s="8"/>
      <c r="G29" s="9"/>
      <c r="H29" s="8"/>
      <c r="I29" s="10" t="s">
        <v>26</v>
      </c>
      <c r="J29" s="8">
        <v>339.3</v>
      </c>
      <c r="K29" s="7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29" s="8"/>
      <c r="M29" s="7" t="str">
        <f>""</f>
        <v/>
      </c>
      <c r="N29" s="1"/>
    </row>
    <row r="30" spans="1:14" ht="51">
      <c r="A30" s="6" t="s">
        <v>4</v>
      </c>
      <c r="B30" s="7" t="str">
        <f>""</f>
        <v/>
      </c>
      <c r="C30" s="8"/>
      <c r="D30" s="8"/>
      <c r="E30" s="7" t="str">
        <f>""</f>
        <v/>
      </c>
      <c r="F30" s="8"/>
      <c r="G30" s="9"/>
      <c r="H30" s="8"/>
      <c r="I30" s="10" t="s">
        <v>10</v>
      </c>
      <c r="J30" s="8">
        <v>300</v>
      </c>
      <c r="K30" s="7" t="str">
        <f t="shared" ref="K30:K40" si="16"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30" s="8"/>
      <c r="M30" s="7" t="str">
        <f>""</f>
        <v/>
      </c>
      <c r="N30" s="1"/>
    </row>
    <row r="31" spans="1:14" ht="51">
      <c r="A31" s="6" t="s">
        <v>4</v>
      </c>
      <c r="B31" s="7" t="str">
        <f>""</f>
        <v/>
      </c>
      <c r="C31" s="8"/>
      <c r="D31" s="8"/>
      <c r="E31" s="7" t="str">
        <f>""</f>
        <v/>
      </c>
      <c r="F31" s="8"/>
      <c r="G31" s="9"/>
      <c r="H31" s="8"/>
      <c r="I31" s="10" t="s">
        <v>27</v>
      </c>
      <c r="J31" s="8">
        <v>300</v>
      </c>
      <c r="K31" s="7" t="str">
        <f t="shared" si="16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31" s="8"/>
      <c r="M31" s="7" t="str">
        <f>""</f>
        <v/>
      </c>
      <c r="N31" s="1"/>
    </row>
    <row r="32" spans="1:14" ht="51">
      <c r="A32" s="6" t="s">
        <v>4</v>
      </c>
      <c r="B32" s="7" t="str">
        <f>""</f>
        <v/>
      </c>
      <c r="C32" s="8"/>
      <c r="D32" s="8"/>
      <c r="E32" s="7" t="str">
        <f>""</f>
        <v/>
      </c>
      <c r="F32" s="8"/>
      <c r="G32" s="9"/>
      <c r="H32" s="8"/>
      <c r="I32" s="10" t="s">
        <v>28</v>
      </c>
      <c r="J32" s="8">
        <v>300</v>
      </c>
      <c r="K32" s="7" t="str">
        <f t="shared" si="16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32" s="8"/>
      <c r="M32" s="7" t="str">
        <f>""</f>
        <v/>
      </c>
      <c r="N32" s="1"/>
    </row>
    <row r="33" spans="1:14" ht="51">
      <c r="A33" s="6" t="s">
        <v>4</v>
      </c>
      <c r="B33" s="7" t="str">
        <f>""</f>
        <v/>
      </c>
      <c r="C33" s="8"/>
      <c r="D33" s="8"/>
      <c r="E33" s="7" t="str">
        <f>""</f>
        <v/>
      </c>
      <c r="F33" s="8"/>
      <c r="G33" s="9"/>
      <c r="H33" s="8"/>
      <c r="I33" s="10" t="s">
        <v>18</v>
      </c>
      <c r="J33" s="8">
        <v>300</v>
      </c>
      <c r="K33" s="7" t="str">
        <f t="shared" si="16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33" s="8"/>
      <c r="M33" s="7" t="str">
        <f>""</f>
        <v/>
      </c>
      <c r="N33" s="1"/>
    </row>
    <row r="34" spans="1:14" ht="51">
      <c r="A34" s="6" t="s">
        <v>4</v>
      </c>
      <c r="B34" s="7" t="str">
        <f>""</f>
        <v/>
      </c>
      <c r="C34" s="8"/>
      <c r="D34" s="8"/>
      <c r="E34" s="7" t="str">
        <f>""</f>
        <v/>
      </c>
      <c r="F34" s="8"/>
      <c r="G34" s="9"/>
      <c r="H34" s="8"/>
      <c r="I34" s="10" t="s">
        <v>29</v>
      </c>
      <c r="J34" s="8">
        <v>300</v>
      </c>
      <c r="K34" s="7" t="str">
        <f t="shared" si="16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34" s="8"/>
      <c r="M34" s="7" t="str">
        <f>""</f>
        <v/>
      </c>
      <c r="N34" s="1"/>
    </row>
    <row r="35" spans="1:14" ht="51">
      <c r="A35" s="6" t="s">
        <v>4</v>
      </c>
      <c r="B35" s="7" t="str">
        <f>""</f>
        <v/>
      </c>
      <c r="C35" s="8"/>
      <c r="D35" s="8"/>
      <c r="E35" s="7" t="str">
        <f>""</f>
        <v/>
      </c>
      <c r="F35" s="8"/>
      <c r="G35" s="9"/>
      <c r="H35" s="8"/>
      <c r="I35" s="10" t="s">
        <v>29</v>
      </c>
      <c r="J35" s="8">
        <v>300</v>
      </c>
      <c r="K35" s="7" t="str">
        <f t="shared" si="16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35" s="8"/>
      <c r="M35" s="7" t="str">
        <f>""</f>
        <v/>
      </c>
      <c r="N35" s="1"/>
    </row>
    <row r="36" spans="1:14" ht="51">
      <c r="A36" s="6" t="s">
        <v>4</v>
      </c>
      <c r="B36" s="7" t="str">
        <f>""</f>
        <v/>
      </c>
      <c r="C36" s="8"/>
      <c r="D36" s="8"/>
      <c r="E36" s="7" t="str">
        <f>""</f>
        <v/>
      </c>
      <c r="F36" s="8"/>
      <c r="G36" s="9"/>
      <c r="H36" s="8"/>
      <c r="I36" s="10" t="s">
        <v>29</v>
      </c>
      <c r="J36" s="8">
        <v>300</v>
      </c>
      <c r="K36" s="7" t="str">
        <f t="shared" si="16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36" s="8"/>
      <c r="M36" s="7" t="str">
        <f>""</f>
        <v/>
      </c>
      <c r="N36" s="1"/>
    </row>
    <row r="37" spans="1:14" ht="51">
      <c r="A37" s="6" t="s">
        <v>4</v>
      </c>
      <c r="B37" s="7" t="str">
        <f>""</f>
        <v/>
      </c>
      <c r="C37" s="8"/>
      <c r="D37" s="8"/>
      <c r="E37" s="7" t="str">
        <f>""</f>
        <v/>
      </c>
      <c r="F37" s="8"/>
      <c r="G37" s="9"/>
      <c r="H37" s="8"/>
      <c r="I37" s="10" t="s">
        <v>29</v>
      </c>
      <c r="J37" s="8">
        <v>250</v>
      </c>
      <c r="K37" s="7" t="str">
        <f t="shared" si="16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37" s="8"/>
      <c r="M37" s="7" t="str">
        <f>""</f>
        <v/>
      </c>
      <c r="N37" s="1"/>
    </row>
    <row r="38" spans="1:14" ht="51">
      <c r="A38" s="6" t="s">
        <v>4</v>
      </c>
      <c r="B38" s="7" t="str">
        <f>""</f>
        <v/>
      </c>
      <c r="C38" s="8"/>
      <c r="D38" s="8"/>
      <c r="E38" s="7" t="str">
        <f>""</f>
        <v/>
      </c>
      <c r="F38" s="8"/>
      <c r="G38" s="9"/>
      <c r="H38" s="8"/>
      <c r="I38" s="10" t="s">
        <v>30</v>
      </c>
      <c r="J38" s="8">
        <v>250</v>
      </c>
      <c r="K38" s="7" t="str">
        <f t="shared" si="16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38" s="8"/>
      <c r="M38" s="7" t="str">
        <f>""</f>
        <v/>
      </c>
      <c r="N38" s="1"/>
    </row>
    <row r="39" spans="1:14" ht="51">
      <c r="A39" s="6" t="s">
        <v>4</v>
      </c>
      <c r="B39" s="7" t="str">
        <f>""</f>
        <v/>
      </c>
      <c r="C39" s="8"/>
      <c r="D39" s="8"/>
      <c r="E39" s="7" t="str">
        <f>""</f>
        <v/>
      </c>
      <c r="F39" s="8"/>
      <c r="G39" s="9"/>
      <c r="H39" s="8"/>
      <c r="I39" s="10" t="s">
        <v>29</v>
      </c>
      <c r="J39" s="8">
        <v>250</v>
      </c>
      <c r="K39" s="7" t="str">
        <f t="shared" si="16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39" s="8"/>
      <c r="M39" s="7" t="str">
        <f>""</f>
        <v/>
      </c>
      <c r="N39" s="1"/>
    </row>
    <row r="40" spans="1:14" ht="51">
      <c r="A40" s="6" t="s">
        <v>4</v>
      </c>
      <c r="B40" s="7" t="str">
        <f>""</f>
        <v/>
      </c>
      <c r="C40" s="8"/>
      <c r="D40" s="8"/>
      <c r="E40" s="7" t="str">
        <f>""</f>
        <v/>
      </c>
      <c r="F40" s="8"/>
      <c r="G40" s="9"/>
      <c r="H40" s="8"/>
      <c r="I40" s="10" t="s">
        <v>29</v>
      </c>
      <c r="J40" s="8">
        <v>200</v>
      </c>
      <c r="K40" s="7" t="str">
        <f t="shared" si="16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40" s="8"/>
      <c r="M40" s="7" t="str">
        <f>""</f>
        <v/>
      </c>
      <c r="N40" s="1"/>
    </row>
    <row r="41" spans="1:14" ht="38.25">
      <c r="A41" s="6" t="s">
        <v>4</v>
      </c>
      <c r="B41" s="7" t="str">
        <f>""</f>
        <v/>
      </c>
      <c r="C41" s="8"/>
      <c r="D41" s="8"/>
      <c r="E41" s="7" t="str">
        <f>""</f>
        <v/>
      </c>
      <c r="F41" s="8"/>
      <c r="G41" s="9"/>
      <c r="H41" s="8"/>
      <c r="I41" s="10" t="s">
        <v>25</v>
      </c>
      <c r="J41" s="8">
        <v>196.4</v>
      </c>
      <c r="K41" s="7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41" s="8"/>
      <c r="M41" s="7" t="str">
        <f>""</f>
        <v/>
      </c>
      <c r="N41" s="1"/>
    </row>
    <row r="42" spans="1:14" ht="38.25">
      <c r="A42" s="6" t="s">
        <v>4</v>
      </c>
      <c r="B42" s="7" t="str">
        <f>""</f>
        <v/>
      </c>
      <c r="C42" s="8"/>
      <c r="D42" s="8"/>
      <c r="E42" s="7" t="str">
        <f>""</f>
        <v/>
      </c>
      <c r="F42" s="8"/>
      <c r="G42" s="9"/>
      <c r="H42" s="8"/>
      <c r="I42" s="10" t="s">
        <v>26</v>
      </c>
      <c r="J42" s="8">
        <v>195</v>
      </c>
      <c r="K42" s="7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42" s="8"/>
      <c r="M42" s="7" t="str">
        <f>""</f>
        <v/>
      </c>
      <c r="N42" s="1"/>
    </row>
    <row r="43" spans="1:14" ht="38.25">
      <c r="A43" s="6" t="s">
        <v>4</v>
      </c>
      <c r="B43" s="7" t="str">
        <f>""</f>
        <v/>
      </c>
      <c r="C43" s="8"/>
      <c r="D43" s="8"/>
      <c r="E43" s="7" t="str">
        <f>""</f>
        <v/>
      </c>
      <c r="F43" s="8"/>
      <c r="G43" s="9"/>
      <c r="H43" s="8"/>
      <c r="I43" s="10" t="s">
        <v>25</v>
      </c>
      <c r="J43" s="8">
        <v>159.6</v>
      </c>
      <c r="K43" s="7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43" s="8"/>
      <c r="M43" s="7" t="str">
        <f>""</f>
        <v/>
      </c>
      <c r="N43" s="1"/>
    </row>
    <row r="44" spans="1:14" ht="51">
      <c r="A44" s="6" t="s">
        <v>4</v>
      </c>
      <c r="B44" s="7" t="str">
        <f>""</f>
        <v/>
      </c>
      <c r="C44" s="8"/>
      <c r="D44" s="8"/>
      <c r="E44" s="7" t="str">
        <f>""</f>
        <v/>
      </c>
      <c r="F44" s="8"/>
      <c r="G44" s="9"/>
      <c r="H44" s="8"/>
      <c r="I44" s="10" t="s">
        <v>30</v>
      </c>
      <c r="J44" s="8">
        <v>150</v>
      </c>
      <c r="K44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44" s="8"/>
      <c r="M44" s="7" t="str">
        <f>""</f>
        <v/>
      </c>
      <c r="N44" s="1"/>
    </row>
    <row r="45" spans="1:14" ht="51">
      <c r="A45" s="6" t="s">
        <v>4</v>
      </c>
      <c r="B45" s="7" t="str">
        <f>""</f>
        <v/>
      </c>
      <c r="C45" s="8"/>
      <c r="D45" s="8"/>
      <c r="E45" s="7" t="str">
        <f>""</f>
        <v/>
      </c>
      <c r="F45" s="8"/>
      <c r="G45" s="9"/>
      <c r="H45" s="8"/>
      <c r="I45" s="10" t="s">
        <v>31</v>
      </c>
      <c r="J45" s="8">
        <v>150</v>
      </c>
      <c r="K45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45" s="8"/>
      <c r="M45" s="7" t="str">
        <f>""</f>
        <v/>
      </c>
      <c r="N45" s="1"/>
    </row>
    <row r="46" spans="1:14" ht="51">
      <c r="A46" s="6" t="s">
        <v>4</v>
      </c>
      <c r="B46" s="7" t="str">
        <f>""</f>
        <v/>
      </c>
      <c r="C46" s="8"/>
      <c r="D46" s="8"/>
      <c r="E46" s="7" t="str">
        <f>""</f>
        <v/>
      </c>
      <c r="F46" s="8"/>
      <c r="G46" s="9"/>
      <c r="H46" s="8"/>
      <c r="I46" s="10" t="s">
        <v>31</v>
      </c>
      <c r="J46" s="8">
        <v>150</v>
      </c>
      <c r="K46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46" s="8"/>
      <c r="M46" s="7" t="str">
        <f>""</f>
        <v/>
      </c>
      <c r="N46" s="1"/>
    </row>
    <row r="47" spans="1:14" ht="51">
      <c r="A47" s="6" t="s">
        <v>4</v>
      </c>
      <c r="B47" s="7" t="str">
        <f>""</f>
        <v/>
      </c>
      <c r="C47" s="8"/>
      <c r="D47" s="8"/>
      <c r="E47" s="7" t="str">
        <f>""</f>
        <v/>
      </c>
      <c r="F47" s="8"/>
      <c r="G47" s="9"/>
      <c r="H47" s="8"/>
      <c r="I47" s="10" t="s">
        <v>30</v>
      </c>
      <c r="J47" s="8">
        <v>150</v>
      </c>
      <c r="K47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47" s="8"/>
      <c r="M47" s="7" t="str">
        <f>""</f>
        <v/>
      </c>
      <c r="N47" s="1"/>
    </row>
    <row r="48" spans="1:14" ht="51">
      <c r="A48" s="6" t="s">
        <v>4</v>
      </c>
      <c r="B48" s="7" t="str">
        <f>""</f>
        <v/>
      </c>
      <c r="C48" s="8"/>
      <c r="D48" s="8"/>
      <c r="E48" s="7" t="str">
        <f>""</f>
        <v/>
      </c>
      <c r="F48" s="8"/>
      <c r="G48" s="9"/>
      <c r="H48" s="8"/>
      <c r="I48" s="10" t="s">
        <v>31</v>
      </c>
      <c r="J48" s="8">
        <v>150</v>
      </c>
      <c r="K48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48" s="8"/>
      <c r="M48" s="7" t="str">
        <f>""</f>
        <v/>
      </c>
      <c r="N48" s="1"/>
    </row>
    <row r="49" spans="1:14" ht="89.25">
      <c r="A49" s="6" t="s">
        <v>4</v>
      </c>
      <c r="B49" s="7" t="str">
        <f>""</f>
        <v/>
      </c>
      <c r="C49" s="8"/>
      <c r="D49" s="8"/>
      <c r="E49" s="7" t="str">
        <f>""</f>
        <v/>
      </c>
      <c r="F49" s="8"/>
      <c r="G49" s="9"/>
      <c r="H49" s="8"/>
      <c r="I49" s="10" t="s">
        <v>32</v>
      </c>
      <c r="J49" s="8">
        <v>135</v>
      </c>
      <c r="K49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49" s="8"/>
      <c r="M49" s="7" t="str">
        <f>""</f>
        <v/>
      </c>
      <c r="N49" s="1"/>
    </row>
    <row r="50" spans="1:14" ht="89.25">
      <c r="A50" s="6" t="s">
        <v>4</v>
      </c>
      <c r="B50" s="7" t="str">
        <f>""</f>
        <v/>
      </c>
      <c r="C50" s="8"/>
      <c r="D50" s="8"/>
      <c r="E50" s="7" t="str">
        <f>""</f>
        <v/>
      </c>
      <c r="F50" s="8"/>
      <c r="G50" s="9"/>
      <c r="H50" s="8"/>
      <c r="I50" s="10" t="s">
        <v>12</v>
      </c>
      <c r="J50" s="8">
        <v>123.75</v>
      </c>
      <c r="K50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50" s="8"/>
      <c r="M50" s="7" t="str">
        <f>""</f>
        <v/>
      </c>
      <c r="N50" s="1"/>
    </row>
    <row r="51" spans="1:14" ht="89.25">
      <c r="A51" s="6" t="s">
        <v>4</v>
      </c>
      <c r="B51" s="7" t="str">
        <f>""</f>
        <v/>
      </c>
      <c r="C51" s="8"/>
      <c r="D51" s="8"/>
      <c r="E51" s="7" t="str">
        <f>""</f>
        <v/>
      </c>
      <c r="F51" s="8"/>
      <c r="G51" s="9"/>
      <c r="H51" s="8"/>
      <c r="I51" s="10" t="s">
        <v>33</v>
      </c>
      <c r="J51" s="8">
        <v>121.94</v>
      </c>
      <c r="K51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51" s="8"/>
      <c r="M51" s="7" t="str">
        <f>""</f>
        <v/>
      </c>
      <c r="N51" s="1"/>
    </row>
    <row r="52" spans="1:14" ht="51">
      <c r="A52" s="6" t="s">
        <v>4</v>
      </c>
      <c r="B52" s="7" t="str">
        <f>""</f>
        <v/>
      </c>
      <c r="C52" s="8"/>
      <c r="D52" s="8"/>
      <c r="E52" s="7" t="str">
        <f>""</f>
        <v/>
      </c>
      <c r="F52" s="8"/>
      <c r="G52" s="9"/>
      <c r="H52" s="8"/>
      <c r="I52" s="10" t="s">
        <v>34</v>
      </c>
      <c r="J52" s="8">
        <v>120</v>
      </c>
      <c r="K52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52" s="8"/>
      <c r="M52" s="7" t="str">
        <f>""</f>
        <v/>
      </c>
      <c r="N52" s="1"/>
    </row>
    <row r="53" spans="1:14" ht="51">
      <c r="A53" s="6" t="s">
        <v>4</v>
      </c>
      <c r="B53" s="7" t="str">
        <f>""</f>
        <v/>
      </c>
      <c r="C53" s="8"/>
      <c r="D53" s="8"/>
      <c r="E53" s="7" t="str">
        <f>""</f>
        <v/>
      </c>
      <c r="F53" s="8"/>
      <c r="G53" s="9"/>
      <c r="H53" s="8"/>
      <c r="I53" s="10" t="s">
        <v>32</v>
      </c>
      <c r="J53" s="8">
        <v>116.93</v>
      </c>
      <c r="K53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53" s="8"/>
      <c r="M53" s="7" t="str">
        <f>""</f>
        <v/>
      </c>
      <c r="N53" s="1"/>
    </row>
    <row r="54" spans="1:14" ht="89.25">
      <c r="A54" s="6" t="s">
        <v>4</v>
      </c>
      <c r="B54" s="7" t="str">
        <f>""</f>
        <v/>
      </c>
      <c r="C54" s="8"/>
      <c r="D54" s="8"/>
      <c r="E54" s="7" t="str">
        <f>""</f>
        <v/>
      </c>
      <c r="F54" s="8"/>
      <c r="G54" s="9"/>
      <c r="H54" s="8"/>
      <c r="I54" s="10" t="s">
        <v>33</v>
      </c>
      <c r="J54" s="8">
        <v>111.61</v>
      </c>
      <c r="K54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54" s="8"/>
      <c r="M54" s="7" t="str">
        <f>""</f>
        <v/>
      </c>
      <c r="N54" s="1"/>
    </row>
    <row r="55" spans="1:14" ht="38.25">
      <c r="A55" s="6" t="s">
        <v>4</v>
      </c>
      <c r="B55" s="7" t="str">
        <f>""</f>
        <v/>
      </c>
      <c r="C55" s="8"/>
      <c r="D55" s="8"/>
      <c r="E55" s="7" t="str">
        <f>""</f>
        <v/>
      </c>
      <c r="F55" s="8"/>
      <c r="G55" s="9"/>
      <c r="H55" s="8"/>
      <c r="I55" s="10" t="s">
        <v>35</v>
      </c>
      <c r="J55" s="8">
        <v>111.61</v>
      </c>
      <c r="K55" s="7" t="str">
        <f>"Израсходовано на предвыборную агитацию. Через редакции периодических печатных изданий"</f>
        <v>Израсходовано на предвыборную агитацию. Через редакции периодических печатных изданий</v>
      </c>
      <c r="L55" s="8"/>
      <c r="M55" s="7" t="str">
        <f>""</f>
        <v/>
      </c>
      <c r="N55" s="1"/>
    </row>
    <row r="56" spans="1:14" ht="89.25">
      <c r="A56" s="6" t="s">
        <v>4</v>
      </c>
      <c r="B56" s="7" t="str">
        <f>""</f>
        <v/>
      </c>
      <c r="C56" s="8"/>
      <c r="D56" s="8"/>
      <c r="E56" s="7" t="str">
        <f>""</f>
        <v/>
      </c>
      <c r="F56" s="8"/>
      <c r="G56" s="9"/>
      <c r="H56" s="8"/>
      <c r="I56" s="10" t="s">
        <v>33</v>
      </c>
      <c r="J56" s="8">
        <v>109.2</v>
      </c>
      <c r="K56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56" s="8"/>
      <c r="M56" s="7" t="str">
        <f>""</f>
        <v/>
      </c>
      <c r="N56" s="1"/>
    </row>
    <row r="57" spans="1:14" ht="89.25">
      <c r="A57" s="6" t="s">
        <v>4</v>
      </c>
      <c r="B57" s="7" t="str">
        <f>""</f>
        <v/>
      </c>
      <c r="C57" s="8"/>
      <c r="D57" s="8"/>
      <c r="E57" s="7" t="str">
        <f>""</f>
        <v/>
      </c>
      <c r="F57" s="8"/>
      <c r="G57" s="9"/>
      <c r="H57" s="8"/>
      <c r="I57" s="10" t="s">
        <v>32</v>
      </c>
      <c r="J57" s="8">
        <v>100.45</v>
      </c>
      <c r="K57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57" s="8"/>
      <c r="M57" s="7" t="str">
        <f>""</f>
        <v/>
      </c>
      <c r="N57" s="1"/>
    </row>
    <row r="58" spans="1:14" ht="60" customHeight="1">
      <c r="A58" s="6" t="s">
        <v>36</v>
      </c>
      <c r="B58" s="7" t="str">
        <f>"Говор Наталья Павловна"</f>
        <v>Говор Наталья Павловна</v>
      </c>
      <c r="C58" s="8">
        <v>50</v>
      </c>
      <c r="D58" s="8"/>
      <c r="E58" s="7" t="str">
        <f>""</f>
        <v/>
      </c>
      <c r="F58" s="8"/>
      <c r="G58" s="9"/>
      <c r="H58" s="8">
        <v>40</v>
      </c>
      <c r="I58" s="10"/>
      <c r="J58" s="8"/>
      <c r="K58" s="7" t="str">
        <f>""</f>
        <v/>
      </c>
      <c r="L58" s="8"/>
      <c r="M58" s="7" t="str">
        <f>""</f>
        <v/>
      </c>
      <c r="N58" s="4"/>
    </row>
    <row r="59" spans="1:14" ht="38.25">
      <c r="A59" s="6" t="s">
        <v>37</v>
      </c>
      <c r="B59" s="7" t="str">
        <f>"Казакова Ольга Михайловна"</f>
        <v>Казакова Ольга Михайловна</v>
      </c>
      <c r="C59" s="8">
        <v>10000</v>
      </c>
      <c r="D59" s="8">
        <v>8000</v>
      </c>
      <c r="E59" s="7" t="str">
        <f>"НФПР"</f>
        <v>НФПР</v>
      </c>
      <c r="F59" s="8"/>
      <c r="G59" s="9"/>
      <c r="H59" s="8">
        <v>7587.5</v>
      </c>
      <c r="I59" s="10" t="s">
        <v>35</v>
      </c>
      <c r="J59" s="8">
        <v>808.48</v>
      </c>
      <c r="K59" s="7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59" s="8"/>
      <c r="M59" s="7" t="str">
        <f>""</f>
        <v/>
      </c>
      <c r="N59" s="4"/>
    </row>
    <row r="60" spans="1:14" ht="89.25">
      <c r="A60" s="6" t="s">
        <v>4</v>
      </c>
      <c r="B60" s="7" t="str">
        <f>""</f>
        <v/>
      </c>
      <c r="C60" s="8"/>
      <c r="D60" s="8">
        <v>2000</v>
      </c>
      <c r="E60" s="7" t="str">
        <f>"фонд поддержки будущих поколений"</f>
        <v>фонд поддержки будущих поколений</v>
      </c>
      <c r="F60" s="8"/>
      <c r="G60" s="9"/>
      <c r="H60" s="8"/>
      <c r="I60" s="10" t="s">
        <v>38</v>
      </c>
      <c r="J60" s="8">
        <v>700</v>
      </c>
      <c r="K60" s="7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60" s="8"/>
      <c r="M60" s="7" t="str">
        <f>""</f>
        <v/>
      </c>
      <c r="N60" s="1"/>
    </row>
    <row r="61" spans="1:14" ht="89.25">
      <c r="A61" s="6" t="s">
        <v>4</v>
      </c>
      <c r="B61" s="7" t="str">
        <f>""</f>
        <v/>
      </c>
      <c r="C61" s="8"/>
      <c r="D61" s="8"/>
      <c r="E61" s="7" t="str">
        <f>""</f>
        <v/>
      </c>
      <c r="F61" s="8"/>
      <c r="G61" s="9"/>
      <c r="H61" s="8"/>
      <c r="I61" s="10" t="s">
        <v>14</v>
      </c>
      <c r="J61" s="8">
        <v>500</v>
      </c>
      <c r="K61" s="7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61" s="8"/>
      <c r="M61" s="7" t="str">
        <f>""</f>
        <v/>
      </c>
      <c r="N61" s="1"/>
    </row>
    <row r="62" spans="1:14" ht="89.25">
      <c r="A62" s="6" t="s">
        <v>4</v>
      </c>
      <c r="B62" s="7" t="str">
        <f>""</f>
        <v/>
      </c>
      <c r="C62" s="8"/>
      <c r="D62" s="8"/>
      <c r="E62" s="7" t="str">
        <f>""</f>
        <v/>
      </c>
      <c r="F62" s="8"/>
      <c r="G62" s="9"/>
      <c r="H62" s="8"/>
      <c r="I62" s="10" t="s">
        <v>12</v>
      </c>
      <c r="J62" s="8">
        <v>330</v>
      </c>
      <c r="K62" s="7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62" s="8"/>
      <c r="M62" s="7" t="str">
        <f>""</f>
        <v/>
      </c>
      <c r="N62" s="1"/>
    </row>
    <row r="63" spans="1:14" ht="51">
      <c r="A63" s="6" t="s">
        <v>4</v>
      </c>
      <c r="B63" s="7" t="str">
        <f>""</f>
        <v/>
      </c>
      <c r="C63" s="8"/>
      <c r="D63" s="8"/>
      <c r="E63" s="7" t="str">
        <f>""</f>
        <v/>
      </c>
      <c r="F63" s="8"/>
      <c r="G63" s="9"/>
      <c r="H63" s="8"/>
      <c r="I63" s="10" t="s">
        <v>39</v>
      </c>
      <c r="J63" s="8">
        <v>300</v>
      </c>
      <c r="K63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63" s="8"/>
      <c r="M63" s="7" t="str">
        <f>""</f>
        <v/>
      </c>
      <c r="N63" s="1"/>
    </row>
    <row r="64" spans="1:14" ht="51">
      <c r="A64" s="6" t="s">
        <v>4</v>
      </c>
      <c r="B64" s="7" t="str">
        <f>""</f>
        <v/>
      </c>
      <c r="C64" s="8"/>
      <c r="D64" s="8"/>
      <c r="E64" s="7" t="str">
        <f>""</f>
        <v/>
      </c>
      <c r="F64" s="8"/>
      <c r="G64" s="9"/>
      <c r="H64" s="8"/>
      <c r="I64" s="10" t="s">
        <v>32</v>
      </c>
      <c r="J64" s="8">
        <v>250</v>
      </c>
      <c r="K64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64" s="8"/>
      <c r="M64" s="7" t="str">
        <f>""</f>
        <v/>
      </c>
      <c r="N64" s="1"/>
    </row>
    <row r="65" spans="1:14" ht="51">
      <c r="A65" s="6" t="s">
        <v>4</v>
      </c>
      <c r="B65" s="7" t="str">
        <f>""</f>
        <v/>
      </c>
      <c r="C65" s="8"/>
      <c r="D65" s="8"/>
      <c r="E65" s="7" t="str">
        <f>""</f>
        <v/>
      </c>
      <c r="F65" s="8"/>
      <c r="G65" s="9"/>
      <c r="H65" s="8"/>
      <c r="I65" s="10" t="s">
        <v>29</v>
      </c>
      <c r="J65" s="8">
        <v>250</v>
      </c>
      <c r="K65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65" s="8"/>
      <c r="M65" s="7" t="str">
        <f>""</f>
        <v/>
      </c>
      <c r="N65" s="1"/>
    </row>
    <row r="66" spans="1:14" ht="51">
      <c r="A66" s="6" t="s">
        <v>4</v>
      </c>
      <c r="B66" s="7" t="str">
        <f>""</f>
        <v/>
      </c>
      <c r="C66" s="8"/>
      <c r="D66" s="8"/>
      <c r="E66" s="7" t="str">
        <f>""</f>
        <v/>
      </c>
      <c r="F66" s="8"/>
      <c r="G66" s="9"/>
      <c r="H66" s="8"/>
      <c r="I66" s="10" t="s">
        <v>39</v>
      </c>
      <c r="J66" s="8">
        <v>200</v>
      </c>
      <c r="K66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66" s="8"/>
      <c r="M66" s="7" t="str">
        <f>""</f>
        <v/>
      </c>
      <c r="N66" s="1"/>
    </row>
    <row r="67" spans="1:14" ht="51">
      <c r="A67" s="6" t="s">
        <v>4</v>
      </c>
      <c r="B67" s="7" t="str">
        <f>""</f>
        <v/>
      </c>
      <c r="C67" s="8"/>
      <c r="D67" s="8"/>
      <c r="E67" s="7" t="str">
        <f>""</f>
        <v/>
      </c>
      <c r="F67" s="8"/>
      <c r="G67" s="9"/>
      <c r="H67" s="8"/>
      <c r="I67" s="10" t="s">
        <v>10</v>
      </c>
      <c r="J67" s="8">
        <v>200</v>
      </c>
      <c r="K67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67" s="8"/>
      <c r="M67" s="7" t="str">
        <f>""</f>
        <v/>
      </c>
      <c r="N67" s="1"/>
    </row>
    <row r="68" spans="1:14" ht="38.25">
      <c r="A68" s="6" t="s">
        <v>4</v>
      </c>
      <c r="B68" s="7" t="str">
        <f>""</f>
        <v/>
      </c>
      <c r="C68" s="8"/>
      <c r="D68" s="8"/>
      <c r="E68" s="7" t="str">
        <f>""</f>
        <v/>
      </c>
      <c r="F68" s="8"/>
      <c r="G68" s="9"/>
      <c r="H68" s="8"/>
      <c r="I68" s="10" t="s">
        <v>35</v>
      </c>
      <c r="J68" s="8">
        <v>187.25</v>
      </c>
      <c r="K68" s="7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68" s="8"/>
      <c r="M68" s="7" t="str">
        <f>""</f>
        <v/>
      </c>
      <c r="N68" s="1"/>
    </row>
    <row r="69" spans="1:14" ht="89.25">
      <c r="A69" s="6" t="s">
        <v>4</v>
      </c>
      <c r="B69" s="7" t="str">
        <f>""</f>
        <v/>
      </c>
      <c r="C69" s="8"/>
      <c r="D69" s="8"/>
      <c r="E69" s="7" t="str">
        <f>""</f>
        <v/>
      </c>
      <c r="F69" s="8"/>
      <c r="G69" s="9"/>
      <c r="H69" s="8"/>
      <c r="I69" s="10" t="s">
        <v>11</v>
      </c>
      <c r="J69" s="8">
        <v>175.5</v>
      </c>
      <c r="K69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69" s="8"/>
      <c r="M69" s="7" t="str">
        <f>""</f>
        <v/>
      </c>
      <c r="N69" s="1"/>
    </row>
    <row r="70" spans="1:14" ht="51">
      <c r="A70" s="6" t="s">
        <v>4</v>
      </c>
      <c r="B70" s="7" t="str">
        <f>""</f>
        <v/>
      </c>
      <c r="C70" s="8"/>
      <c r="D70" s="8"/>
      <c r="E70" s="7" t="str">
        <f>""</f>
        <v/>
      </c>
      <c r="F70" s="8"/>
      <c r="G70" s="9"/>
      <c r="H70" s="8"/>
      <c r="I70" s="10" t="s">
        <v>40</v>
      </c>
      <c r="J70" s="8">
        <v>150</v>
      </c>
      <c r="K70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70" s="8"/>
      <c r="M70" s="7" t="str">
        <f>""</f>
        <v/>
      </c>
      <c r="N70" s="1"/>
    </row>
    <row r="71" spans="1:14" ht="51">
      <c r="A71" s="6" t="s">
        <v>4</v>
      </c>
      <c r="B71" s="7" t="str">
        <f>""</f>
        <v/>
      </c>
      <c r="C71" s="8"/>
      <c r="D71" s="8"/>
      <c r="E71" s="7" t="str">
        <f>""</f>
        <v/>
      </c>
      <c r="F71" s="8"/>
      <c r="G71" s="9"/>
      <c r="H71" s="8"/>
      <c r="I71" s="10" t="s">
        <v>26</v>
      </c>
      <c r="J71" s="8">
        <v>150</v>
      </c>
      <c r="K71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71" s="8"/>
      <c r="M71" s="7" t="str">
        <f>""</f>
        <v/>
      </c>
      <c r="N71" s="1"/>
    </row>
    <row r="72" spans="1:14" ht="51">
      <c r="A72" s="6" t="s">
        <v>4</v>
      </c>
      <c r="B72" s="7" t="str">
        <f>""</f>
        <v/>
      </c>
      <c r="C72" s="8"/>
      <c r="D72" s="8"/>
      <c r="E72" s="7" t="str">
        <f>""</f>
        <v/>
      </c>
      <c r="F72" s="8"/>
      <c r="G72" s="9"/>
      <c r="H72" s="8"/>
      <c r="I72" s="10" t="s">
        <v>26</v>
      </c>
      <c r="J72" s="8">
        <v>150</v>
      </c>
      <c r="K72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72" s="8"/>
      <c r="M72" s="7" t="str">
        <f>""</f>
        <v/>
      </c>
      <c r="N72" s="1"/>
    </row>
    <row r="73" spans="1:14" ht="51">
      <c r="A73" s="6" t="s">
        <v>4</v>
      </c>
      <c r="B73" s="7" t="str">
        <f>""</f>
        <v/>
      </c>
      <c r="C73" s="8"/>
      <c r="D73" s="8"/>
      <c r="E73" s="7" t="str">
        <f>""</f>
        <v/>
      </c>
      <c r="F73" s="8"/>
      <c r="G73" s="9"/>
      <c r="H73" s="8"/>
      <c r="I73" s="10" t="s">
        <v>10</v>
      </c>
      <c r="J73" s="8">
        <v>150</v>
      </c>
      <c r="K73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73" s="8"/>
      <c r="M73" s="7" t="str">
        <f>""</f>
        <v/>
      </c>
      <c r="N73" s="1"/>
    </row>
    <row r="74" spans="1:14" ht="89.25">
      <c r="A74" s="6" t="s">
        <v>4</v>
      </c>
      <c r="B74" s="7" t="str">
        <f>""</f>
        <v/>
      </c>
      <c r="C74" s="8"/>
      <c r="D74" s="8"/>
      <c r="E74" s="7" t="str">
        <f>""</f>
        <v/>
      </c>
      <c r="F74" s="8"/>
      <c r="G74" s="9"/>
      <c r="H74" s="8"/>
      <c r="I74" s="10" t="s">
        <v>39</v>
      </c>
      <c r="J74" s="8">
        <v>142.5</v>
      </c>
      <c r="K74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74" s="8"/>
      <c r="M74" s="7" t="str">
        <f>""</f>
        <v/>
      </c>
      <c r="N74" s="1"/>
    </row>
    <row r="75" spans="1:14" ht="51">
      <c r="A75" s="6" t="s">
        <v>4</v>
      </c>
      <c r="B75" s="7" t="str">
        <f>""</f>
        <v/>
      </c>
      <c r="C75" s="8"/>
      <c r="D75" s="8"/>
      <c r="E75" s="7" t="str">
        <f>""</f>
        <v/>
      </c>
      <c r="F75" s="8"/>
      <c r="G75" s="9"/>
      <c r="H75" s="8"/>
      <c r="I75" s="10" t="s">
        <v>40</v>
      </c>
      <c r="J75" s="8">
        <v>127.36</v>
      </c>
      <c r="K75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75" s="8"/>
      <c r="M75" s="7" t="str">
        <f>""</f>
        <v/>
      </c>
      <c r="N75" s="1"/>
    </row>
    <row r="76" spans="1:14" ht="89.25">
      <c r="A76" s="6" t="s">
        <v>4</v>
      </c>
      <c r="B76" s="7" t="str">
        <f>""</f>
        <v/>
      </c>
      <c r="C76" s="8"/>
      <c r="D76" s="8"/>
      <c r="E76" s="7" t="str">
        <f>""</f>
        <v/>
      </c>
      <c r="F76" s="8"/>
      <c r="G76" s="9"/>
      <c r="H76" s="8"/>
      <c r="I76" s="10" t="s">
        <v>12</v>
      </c>
      <c r="J76" s="8">
        <v>123.75</v>
      </c>
      <c r="K76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76" s="8"/>
      <c r="M76" s="7" t="str">
        <f>""</f>
        <v/>
      </c>
      <c r="N76" s="1"/>
    </row>
    <row r="77" spans="1:14" ht="89.25">
      <c r="A77" s="6" t="s">
        <v>4</v>
      </c>
      <c r="B77" s="7" t="str">
        <f>""</f>
        <v/>
      </c>
      <c r="C77" s="8"/>
      <c r="D77" s="8"/>
      <c r="E77" s="7" t="str">
        <f>""</f>
        <v/>
      </c>
      <c r="F77" s="8"/>
      <c r="G77" s="9"/>
      <c r="H77" s="8"/>
      <c r="I77" s="10" t="s">
        <v>38</v>
      </c>
      <c r="J77" s="8">
        <v>101.6</v>
      </c>
      <c r="K77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77" s="8"/>
      <c r="M77" s="7" t="str">
        <f>""</f>
        <v/>
      </c>
      <c r="N77" s="1"/>
    </row>
    <row r="78" spans="1:14" ht="60" customHeight="1">
      <c r="A78" s="6" t="s">
        <v>41</v>
      </c>
      <c r="B78" s="7" t="str">
        <f>"Мирзоев Юрий Сергеевич"</f>
        <v>Мирзоев Юрий Сергеевич</v>
      </c>
      <c r="C78" s="8">
        <v>35</v>
      </c>
      <c r="D78" s="8"/>
      <c r="E78" s="7" t="str">
        <f>""</f>
        <v/>
      </c>
      <c r="F78" s="8"/>
      <c r="G78" s="9"/>
      <c r="H78" s="8">
        <v>35</v>
      </c>
      <c r="I78" s="10"/>
      <c r="J78" s="8"/>
      <c r="K78" s="7" t="str">
        <f>""</f>
        <v/>
      </c>
      <c r="L78" s="8"/>
      <c r="M78" s="7" t="str">
        <f>""</f>
        <v/>
      </c>
      <c r="N78" s="4"/>
    </row>
    <row r="79" spans="1:14" ht="89.25">
      <c r="A79" s="6" t="s">
        <v>42</v>
      </c>
      <c r="B79" s="7" t="str">
        <f>"Пильтенко Надежда Константиновна"</f>
        <v>Пильтенко Надежда Константиновна</v>
      </c>
      <c r="C79" s="8">
        <v>301.5</v>
      </c>
      <c r="D79" s="8"/>
      <c r="E79" s="7" t="str">
        <f>""</f>
        <v/>
      </c>
      <c r="F79" s="8"/>
      <c r="G79" s="9"/>
      <c r="H79" s="8">
        <v>301.5</v>
      </c>
      <c r="I79" s="10" t="s">
        <v>11</v>
      </c>
      <c r="J79" s="8">
        <v>253.5</v>
      </c>
      <c r="K79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79" s="8"/>
      <c r="M79" s="7" t="str">
        <f>""</f>
        <v/>
      </c>
      <c r="N79" s="4"/>
    </row>
    <row r="80" spans="1:14" ht="89.25">
      <c r="A80" s="6" t="s">
        <v>43</v>
      </c>
      <c r="B80" s="7" t="str">
        <f>"Рево Илья Викторович"</f>
        <v>Рево Илья Викторович</v>
      </c>
      <c r="C80" s="8">
        <v>200</v>
      </c>
      <c r="D80" s="8"/>
      <c r="E80" s="7" t="str">
        <f>""</f>
        <v/>
      </c>
      <c r="F80" s="8">
        <v>200</v>
      </c>
      <c r="G80" s="9">
        <v>1</v>
      </c>
      <c r="H80" s="8">
        <v>100</v>
      </c>
      <c r="I80" s="10"/>
      <c r="J80" s="8"/>
      <c r="K80" s="7" t="str">
        <f>""</f>
        <v/>
      </c>
      <c r="L80" s="8">
        <v>100</v>
      </c>
      <c r="M80" s="7" t="str">
        <f>"Возврат средств гражданину, указавшему в платежном документе недостоверные сведения о себе"</f>
        <v>Возврат средств гражданину, указавшему в платежном документе недостоверные сведения о себе</v>
      </c>
      <c r="N80" s="4"/>
    </row>
    <row r="81" spans="1:14" ht="51">
      <c r="A81" s="6" t="s">
        <v>44</v>
      </c>
      <c r="B81" s="7" t="str">
        <f>"Сердюков Андрей Иванович"</f>
        <v>Сердюков Андрей Иванович</v>
      </c>
      <c r="C81" s="8">
        <v>650</v>
      </c>
      <c r="D81" s="8"/>
      <c r="E81" s="7" t="str">
        <f>""</f>
        <v/>
      </c>
      <c r="F81" s="8"/>
      <c r="G81" s="9"/>
      <c r="H81" s="8">
        <v>650</v>
      </c>
      <c r="I81" s="10" t="s">
        <v>38</v>
      </c>
      <c r="J81" s="8">
        <v>150</v>
      </c>
      <c r="K81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81" s="8"/>
      <c r="M81" s="7" t="str">
        <f>""</f>
        <v/>
      </c>
      <c r="N81" s="4"/>
    </row>
    <row r="82" spans="1:14" ht="51">
      <c r="A82" s="6" t="s">
        <v>4</v>
      </c>
      <c r="B82" s="7" t="str">
        <f>""</f>
        <v/>
      </c>
      <c r="C82" s="8"/>
      <c r="D82" s="8"/>
      <c r="E82" s="7" t="str">
        <f>""</f>
        <v/>
      </c>
      <c r="F82" s="8"/>
      <c r="G82" s="9"/>
      <c r="H82" s="8"/>
      <c r="I82" s="10" t="s">
        <v>45</v>
      </c>
      <c r="J82" s="8">
        <v>150</v>
      </c>
      <c r="K82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82" s="8"/>
      <c r="M82" s="7" t="str">
        <f>""</f>
        <v/>
      </c>
      <c r="N82" s="1"/>
    </row>
    <row r="83" spans="1:14" ht="60" customHeight="1">
      <c r="A83" s="6" t="s">
        <v>46</v>
      </c>
      <c r="B83" s="7" t="str">
        <f>"Баженов Дмитрий Александрович"</f>
        <v>Баженов Дмитрий Александрович</v>
      </c>
      <c r="C83" s="8">
        <v>120</v>
      </c>
      <c r="D83" s="8"/>
      <c r="E83" s="7" t="str">
        <f>""</f>
        <v/>
      </c>
      <c r="F83" s="8"/>
      <c r="G83" s="9"/>
      <c r="H83" s="8">
        <v>120</v>
      </c>
      <c r="I83" s="10"/>
      <c r="J83" s="8"/>
      <c r="K83" s="7" t="str">
        <f>""</f>
        <v/>
      </c>
      <c r="L83" s="8"/>
      <c r="M83" s="7" t="str">
        <f>""</f>
        <v/>
      </c>
      <c r="N83" s="4"/>
    </row>
    <row r="84" spans="1:14" ht="38.25">
      <c r="A84" s="6" t="s">
        <v>47</v>
      </c>
      <c r="B84" s="7" t="str">
        <f>"Бондаренко Елена Вениаминовна"</f>
        <v>Бондаренко Елена Вениаминовна</v>
      </c>
      <c r="C84" s="8">
        <v>10000</v>
      </c>
      <c r="D84" s="8">
        <v>8000</v>
      </c>
      <c r="E84" s="7" t="str">
        <f>"НФПР"</f>
        <v>НФПР</v>
      </c>
      <c r="F84" s="8"/>
      <c r="G84" s="9"/>
      <c r="H84" s="8">
        <v>10000</v>
      </c>
      <c r="I84" s="10" t="s">
        <v>39</v>
      </c>
      <c r="J84" s="8">
        <v>900</v>
      </c>
      <c r="K84" s="7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L84" s="8"/>
      <c r="M84" s="7" t="str">
        <f>""</f>
        <v/>
      </c>
      <c r="N84" s="4"/>
    </row>
    <row r="85" spans="1:14" ht="51">
      <c r="A85" s="6" t="s">
        <v>4</v>
      </c>
      <c r="B85" s="7" t="str">
        <f>""</f>
        <v/>
      </c>
      <c r="C85" s="8"/>
      <c r="D85" s="8">
        <v>2000</v>
      </c>
      <c r="E85" s="7" t="str">
        <f>"фонд поддержки будущих поколений"</f>
        <v>фонд поддержки будущих поколений</v>
      </c>
      <c r="F85" s="8"/>
      <c r="G85" s="9"/>
      <c r="H85" s="8"/>
      <c r="I85" s="10" t="s">
        <v>40</v>
      </c>
      <c r="J85" s="8">
        <v>517.34</v>
      </c>
      <c r="K85" s="7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85" s="8"/>
      <c r="M85" s="7" t="str">
        <f>""</f>
        <v/>
      </c>
      <c r="N85" s="1"/>
    </row>
    <row r="86" spans="1:14" ht="51">
      <c r="A86" s="6" t="s">
        <v>4</v>
      </c>
      <c r="B86" s="7" t="str">
        <f>""</f>
        <v/>
      </c>
      <c r="C86" s="8"/>
      <c r="D86" s="8"/>
      <c r="E86" s="7" t="str">
        <f>""</f>
        <v/>
      </c>
      <c r="F86" s="8"/>
      <c r="G86" s="9"/>
      <c r="H86" s="8"/>
      <c r="I86" s="10" t="s">
        <v>25</v>
      </c>
      <c r="J86" s="8">
        <v>350</v>
      </c>
      <c r="K86" s="7" t="str">
        <f t="shared" ref="K86:K91" si="17"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86" s="8"/>
      <c r="M86" s="7" t="str">
        <f>""</f>
        <v/>
      </c>
      <c r="N86" s="1"/>
    </row>
    <row r="87" spans="1:14" ht="51">
      <c r="A87" s="6" t="s">
        <v>4</v>
      </c>
      <c r="B87" s="7" t="str">
        <f>""</f>
        <v/>
      </c>
      <c r="C87" s="8"/>
      <c r="D87" s="8"/>
      <c r="E87" s="7" t="str">
        <f>""</f>
        <v/>
      </c>
      <c r="F87" s="8"/>
      <c r="G87" s="9"/>
      <c r="H87" s="8"/>
      <c r="I87" s="10" t="s">
        <v>30</v>
      </c>
      <c r="J87" s="8">
        <v>350</v>
      </c>
      <c r="K87" s="7" t="str">
        <f t="shared" si="17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87" s="8"/>
      <c r="M87" s="7" t="str">
        <f>""</f>
        <v/>
      </c>
      <c r="N87" s="1"/>
    </row>
    <row r="88" spans="1:14" ht="51">
      <c r="A88" s="6" t="s">
        <v>4</v>
      </c>
      <c r="B88" s="7" t="str">
        <f>""</f>
        <v/>
      </c>
      <c r="C88" s="8"/>
      <c r="D88" s="8"/>
      <c r="E88" s="7" t="str">
        <f>""</f>
        <v/>
      </c>
      <c r="F88" s="8"/>
      <c r="G88" s="9"/>
      <c r="H88" s="8"/>
      <c r="I88" s="10" t="s">
        <v>25</v>
      </c>
      <c r="J88" s="8">
        <v>300</v>
      </c>
      <c r="K88" s="7" t="str">
        <f t="shared" si="17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88" s="8"/>
      <c r="M88" s="7" t="str">
        <f>""</f>
        <v/>
      </c>
      <c r="N88" s="1"/>
    </row>
    <row r="89" spans="1:14" ht="51">
      <c r="A89" s="6" t="s">
        <v>4</v>
      </c>
      <c r="B89" s="7" t="str">
        <f>""</f>
        <v/>
      </c>
      <c r="C89" s="8"/>
      <c r="D89" s="8"/>
      <c r="E89" s="7" t="str">
        <f>""</f>
        <v/>
      </c>
      <c r="F89" s="8"/>
      <c r="G89" s="9"/>
      <c r="H89" s="8"/>
      <c r="I89" s="10" t="s">
        <v>39</v>
      </c>
      <c r="J89" s="8">
        <v>300</v>
      </c>
      <c r="K89" s="7" t="str">
        <f t="shared" si="17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89" s="8"/>
      <c r="M89" s="7" t="str">
        <f>""</f>
        <v/>
      </c>
      <c r="N89" s="1"/>
    </row>
    <row r="90" spans="1:14" ht="51">
      <c r="A90" s="6" t="s">
        <v>4</v>
      </c>
      <c r="B90" s="7" t="str">
        <f>""</f>
        <v/>
      </c>
      <c r="C90" s="8"/>
      <c r="D90" s="8"/>
      <c r="E90" s="7" t="str">
        <f>""</f>
        <v/>
      </c>
      <c r="F90" s="8"/>
      <c r="G90" s="9"/>
      <c r="H90" s="8"/>
      <c r="I90" s="10" t="s">
        <v>39</v>
      </c>
      <c r="J90" s="8">
        <v>300</v>
      </c>
      <c r="K90" s="7" t="str">
        <f t="shared" si="17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90" s="8"/>
      <c r="M90" s="7" t="str">
        <f>""</f>
        <v/>
      </c>
      <c r="N90" s="1"/>
    </row>
    <row r="91" spans="1:14" ht="51">
      <c r="A91" s="6" t="s">
        <v>4</v>
      </c>
      <c r="B91" s="7" t="str">
        <f>""</f>
        <v/>
      </c>
      <c r="C91" s="8"/>
      <c r="D91" s="8"/>
      <c r="E91" s="7" t="str">
        <f>""</f>
        <v/>
      </c>
      <c r="F91" s="8"/>
      <c r="G91" s="9"/>
      <c r="H91" s="8"/>
      <c r="I91" s="10" t="s">
        <v>39</v>
      </c>
      <c r="J91" s="8">
        <v>300</v>
      </c>
      <c r="K91" s="7" t="str">
        <f t="shared" si="17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91" s="8"/>
      <c r="M91" s="7" t="str">
        <f>""</f>
        <v/>
      </c>
      <c r="N91" s="1"/>
    </row>
    <row r="92" spans="1:14" ht="89.25">
      <c r="A92" s="6" t="s">
        <v>4</v>
      </c>
      <c r="B92" s="7" t="str">
        <f>""</f>
        <v/>
      </c>
      <c r="C92" s="8"/>
      <c r="D92" s="8"/>
      <c r="E92" s="7" t="str">
        <f>""</f>
        <v/>
      </c>
      <c r="F92" s="8"/>
      <c r="G92" s="9"/>
      <c r="H92" s="8"/>
      <c r="I92" s="10" t="s">
        <v>48</v>
      </c>
      <c r="J92" s="8">
        <v>276</v>
      </c>
      <c r="K92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92" s="8"/>
      <c r="M92" s="7" t="str">
        <f>""</f>
        <v/>
      </c>
      <c r="N92" s="1"/>
    </row>
    <row r="93" spans="1:14" ht="89.25">
      <c r="A93" s="6" t="s">
        <v>4</v>
      </c>
      <c r="B93" s="7" t="str">
        <f>""</f>
        <v/>
      </c>
      <c r="C93" s="8"/>
      <c r="D93" s="8"/>
      <c r="E93" s="7" t="str">
        <f>""</f>
        <v/>
      </c>
      <c r="F93" s="8"/>
      <c r="G93" s="9"/>
      <c r="H93" s="8"/>
      <c r="I93" s="10" t="s">
        <v>34</v>
      </c>
      <c r="J93" s="8">
        <v>266</v>
      </c>
      <c r="K93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93" s="8"/>
      <c r="M93" s="7" t="str">
        <f>""</f>
        <v/>
      </c>
      <c r="N93" s="1"/>
    </row>
    <row r="94" spans="1:14" ht="51">
      <c r="A94" s="6" t="s">
        <v>4</v>
      </c>
      <c r="B94" s="7" t="str">
        <f>""</f>
        <v/>
      </c>
      <c r="C94" s="8"/>
      <c r="D94" s="8"/>
      <c r="E94" s="7" t="str">
        <f>""</f>
        <v/>
      </c>
      <c r="F94" s="8"/>
      <c r="G94" s="9"/>
      <c r="H94" s="8"/>
      <c r="I94" s="10" t="s">
        <v>49</v>
      </c>
      <c r="J94" s="8">
        <v>254.61</v>
      </c>
      <c r="K94" s="7" t="str">
        <f t="shared" ref="K94:K100" si="18"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94" s="8"/>
      <c r="M94" s="7" t="str">
        <f>""</f>
        <v/>
      </c>
      <c r="N94" s="1"/>
    </row>
    <row r="95" spans="1:14" ht="51">
      <c r="A95" s="6" t="s">
        <v>4</v>
      </c>
      <c r="B95" s="7" t="str">
        <f>""</f>
        <v/>
      </c>
      <c r="C95" s="8"/>
      <c r="D95" s="8"/>
      <c r="E95" s="7" t="str">
        <f>""</f>
        <v/>
      </c>
      <c r="F95" s="8"/>
      <c r="G95" s="9"/>
      <c r="H95" s="8"/>
      <c r="I95" s="10" t="s">
        <v>50</v>
      </c>
      <c r="J95" s="8">
        <v>250</v>
      </c>
      <c r="K95" s="7" t="str">
        <f t="shared" si="18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95" s="8"/>
      <c r="M95" s="7" t="str">
        <f>""</f>
        <v/>
      </c>
      <c r="N95" s="1"/>
    </row>
    <row r="96" spans="1:14" ht="51">
      <c r="A96" s="6" t="s">
        <v>4</v>
      </c>
      <c r="B96" s="7" t="str">
        <f>""</f>
        <v/>
      </c>
      <c r="C96" s="8"/>
      <c r="D96" s="8"/>
      <c r="E96" s="7" t="str">
        <f>""</f>
        <v/>
      </c>
      <c r="F96" s="8"/>
      <c r="G96" s="9"/>
      <c r="H96" s="8"/>
      <c r="I96" s="10" t="s">
        <v>30</v>
      </c>
      <c r="J96" s="8">
        <v>250</v>
      </c>
      <c r="K96" s="7" t="str">
        <f t="shared" si="18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96" s="8"/>
      <c r="M96" s="7" t="str">
        <f>""</f>
        <v/>
      </c>
      <c r="N96" s="1"/>
    </row>
    <row r="97" spans="1:14" ht="51">
      <c r="A97" s="6" t="s">
        <v>4</v>
      </c>
      <c r="B97" s="7" t="str">
        <f>""</f>
        <v/>
      </c>
      <c r="C97" s="8"/>
      <c r="D97" s="8"/>
      <c r="E97" s="7" t="str">
        <f>""</f>
        <v/>
      </c>
      <c r="F97" s="8"/>
      <c r="G97" s="9"/>
      <c r="H97" s="8"/>
      <c r="I97" s="10" t="s">
        <v>50</v>
      </c>
      <c r="J97" s="8">
        <v>250</v>
      </c>
      <c r="K97" s="7" t="str">
        <f t="shared" si="18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97" s="8"/>
      <c r="M97" s="7" t="str">
        <f>""</f>
        <v/>
      </c>
      <c r="N97" s="1"/>
    </row>
    <row r="98" spans="1:14" ht="51">
      <c r="A98" s="6" t="s">
        <v>4</v>
      </c>
      <c r="B98" s="7" t="str">
        <f>""</f>
        <v/>
      </c>
      <c r="C98" s="8"/>
      <c r="D98" s="8"/>
      <c r="E98" s="7" t="str">
        <f>""</f>
        <v/>
      </c>
      <c r="F98" s="8"/>
      <c r="G98" s="9"/>
      <c r="H98" s="8"/>
      <c r="I98" s="10" t="s">
        <v>38</v>
      </c>
      <c r="J98" s="8">
        <v>200</v>
      </c>
      <c r="K98" s="7" t="str">
        <f t="shared" si="18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98" s="8"/>
      <c r="M98" s="7" t="str">
        <f>""</f>
        <v/>
      </c>
      <c r="N98" s="1"/>
    </row>
    <row r="99" spans="1:14" ht="51">
      <c r="A99" s="6" t="s">
        <v>4</v>
      </c>
      <c r="B99" s="7" t="str">
        <f>""</f>
        <v/>
      </c>
      <c r="C99" s="8"/>
      <c r="D99" s="8"/>
      <c r="E99" s="7" t="str">
        <f>""</f>
        <v/>
      </c>
      <c r="F99" s="8"/>
      <c r="G99" s="9"/>
      <c r="H99" s="8"/>
      <c r="I99" s="10" t="s">
        <v>39</v>
      </c>
      <c r="J99" s="8">
        <v>200</v>
      </c>
      <c r="K99" s="7" t="str">
        <f t="shared" si="18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99" s="8"/>
      <c r="M99" s="7" t="str">
        <f>""</f>
        <v/>
      </c>
      <c r="N99" s="1"/>
    </row>
    <row r="100" spans="1:14" ht="51">
      <c r="A100" s="6" t="s">
        <v>4</v>
      </c>
      <c r="B100" s="7" t="str">
        <f>""</f>
        <v/>
      </c>
      <c r="C100" s="8"/>
      <c r="D100" s="8"/>
      <c r="E100" s="7" t="str">
        <f>""</f>
        <v/>
      </c>
      <c r="F100" s="8"/>
      <c r="G100" s="9"/>
      <c r="H100" s="8"/>
      <c r="I100" s="10" t="s">
        <v>30</v>
      </c>
      <c r="J100" s="8">
        <v>200</v>
      </c>
      <c r="K100" s="7" t="str">
        <f t="shared" si="18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00" s="8"/>
      <c r="M100" s="7" t="str">
        <f>""</f>
        <v/>
      </c>
      <c r="N100" s="1"/>
    </row>
    <row r="101" spans="1:14" ht="89.25">
      <c r="A101" s="6" t="s">
        <v>4</v>
      </c>
      <c r="B101" s="7" t="str">
        <f>""</f>
        <v/>
      </c>
      <c r="C101" s="8"/>
      <c r="D101" s="8"/>
      <c r="E101" s="7" t="str">
        <f>""</f>
        <v/>
      </c>
      <c r="F101" s="8"/>
      <c r="G101" s="9"/>
      <c r="H101" s="8"/>
      <c r="I101" s="10" t="s">
        <v>25</v>
      </c>
      <c r="J101" s="8">
        <v>185.5</v>
      </c>
      <c r="K101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01" s="8"/>
      <c r="M101" s="7" t="str">
        <f>""</f>
        <v/>
      </c>
      <c r="N101" s="1"/>
    </row>
    <row r="102" spans="1:14" ht="51">
      <c r="A102" s="6" t="s">
        <v>4</v>
      </c>
      <c r="B102" s="7" t="str">
        <f>""</f>
        <v/>
      </c>
      <c r="C102" s="8"/>
      <c r="D102" s="8"/>
      <c r="E102" s="7" t="str">
        <f>""</f>
        <v/>
      </c>
      <c r="F102" s="8"/>
      <c r="G102" s="9"/>
      <c r="H102" s="8"/>
      <c r="I102" s="10" t="s">
        <v>51</v>
      </c>
      <c r="J102" s="8">
        <v>180</v>
      </c>
      <c r="K102" s="7" t="str">
        <f t="shared" ref="K102:K113" si="19"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02" s="8"/>
      <c r="M102" s="7" t="str">
        <f>""</f>
        <v/>
      </c>
      <c r="N102" s="1"/>
    </row>
    <row r="103" spans="1:14" ht="51">
      <c r="A103" s="6" t="s">
        <v>4</v>
      </c>
      <c r="B103" s="7" t="str">
        <f>""</f>
        <v/>
      </c>
      <c r="C103" s="8"/>
      <c r="D103" s="8"/>
      <c r="E103" s="7" t="str">
        <f>""</f>
        <v/>
      </c>
      <c r="F103" s="8"/>
      <c r="G103" s="9"/>
      <c r="H103" s="8"/>
      <c r="I103" s="10" t="s">
        <v>50</v>
      </c>
      <c r="J103" s="8">
        <v>180</v>
      </c>
      <c r="K103" s="7" t="str">
        <f t="shared" si="19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03" s="8"/>
      <c r="M103" s="7" t="str">
        <f>""</f>
        <v/>
      </c>
      <c r="N103" s="1"/>
    </row>
    <row r="104" spans="1:14" ht="51">
      <c r="A104" s="6" t="s">
        <v>4</v>
      </c>
      <c r="B104" s="7" t="str">
        <f>""</f>
        <v/>
      </c>
      <c r="C104" s="8"/>
      <c r="D104" s="8"/>
      <c r="E104" s="7" t="str">
        <f>""</f>
        <v/>
      </c>
      <c r="F104" s="8"/>
      <c r="G104" s="9"/>
      <c r="H104" s="8"/>
      <c r="I104" s="10" t="s">
        <v>52</v>
      </c>
      <c r="J104" s="8">
        <v>175</v>
      </c>
      <c r="K104" s="7" t="str">
        <f t="shared" si="19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04" s="8"/>
      <c r="M104" s="7" t="str">
        <f>""</f>
        <v/>
      </c>
      <c r="N104" s="1"/>
    </row>
    <row r="105" spans="1:14" ht="51">
      <c r="A105" s="6" t="s">
        <v>4</v>
      </c>
      <c r="B105" s="7" t="str">
        <f>""</f>
        <v/>
      </c>
      <c r="C105" s="8"/>
      <c r="D105" s="8"/>
      <c r="E105" s="7" t="str">
        <f>""</f>
        <v/>
      </c>
      <c r="F105" s="8"/>
      <c r="G105" s="9"/>
      <c r="H105" s="8"/>
      <c r="I105" s="10" t="s">
        <v>50</v>
      </c>
      <c r="J105" s="8">
        <v>150</v>
      </c>
      <c r="K105" s="7" t="str">
        <f t="shared" si="19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05" s="8"/>
      <c r="M105" s="7" t="str">
        <f>""</f>
        <v/>
      </c>
      <c r="N105" s="1"/>
    </row>
    <row r="106" spans="1:14" ht="51">
      <c r="A106" s="6" t="s">
        <v>4</v>
      </c>
      <c r="B106" s="7" t="str">
        <f>""</f>
        <v/>
      </c>
      <c r="C106" s="8"/>
      <c r="D106" s="8"/>
      <c r="E106" s="7" t="str">
        <f>""</f>
        <v/>
      </c>
      <c r="F106" s="8"/>
      <c r="G106" s="9"/>
      <c r="H106" s="8"/>
      <c r="I106" s="10" t="s">
        <v>39</v>
      </c>
      <c r="J106" s="8">
        <v>150</v>
      </c>
      <c r="K106" s="7" t="str">
        <f t="shared" si="19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06" s="8"/>
      <c r="M106" s="7" t="str">
        <f>""</f>
        <v/>
      </c>
      <c r="N106" s="1"/>
    </row>
    <row r="107" spans="1:14" ht="51">
      <c r="A107" s="6" t="s">
        <v>4</v>
      </c>
      <c r="B107" s="7" t="str">
        <f>""</f>
        <v/>
      </c>
      <c r="C107" s="8"/>
      <c r="D107" s="8"/>
      <c r="E107" s="7" t="str">
        <f>""</f>
        <v/>
      </c>
      <c r="F107" s="8"/>
      <c r="G107" s="9"/>
      <c r="H107" s="8"/>
      <c r="I107" s="10" t="s">
        <v>39</v>
      </c>
      <c r="J107" s="8">
        <v>150</v>
      </c>
      <c r="K107" s="7" t="str">
        <f t="shared" si="19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07" s="8"/>
      <c r="M107" s="7" t="str">
        <f>""</f>
        <v/>
      </c>
      <c r="N107" s="1"/>
    </row>
    <row r="108" spans="1:14" ht="51">
      <c r="A108" s="6" t="s">
        <v>4</v>
      </c>
      <c r="B108" s="7" t="str">
        <f>""</f>
        <v/>
      </c>
      <c r="C108" s="8"/>
      <c r="D108" s="8"/>
      <c r="E108" s="7" t="str">
        <f>""</f>
        <v/>
      </c>
      <c r="F108" s="8"/>
      <c r="G108" s="9"/>
      <c r="H108" s="8"/>
      <c r="I108" s="10" t="s">
        <v>30</v>
      </c>
      <c r="J108" s="8">
        <v>150</v>
      </c>
      <c r="K108" s="7" t="str">
        <f t="shared" si="19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08" s="8"/>
      <c r="M108" s="7" t="str">
        <f>""</f>
        <v/>
      </c>
      <c r="N108" s="1"/>
    </row>
    <row r="109" spans="1:14" ht="51">
      <c r="A109" s="6" t="s">
        <v>4</v>
      </c>
      <c r="B109" s="7" t="str">
        <f>""</f>
        <v/>
      </c>
      <c r="C109" s="8"/>
      <c r="D109" s="8"/>
      <c r="E109" s="7" t="str">
        <f>""</f>
        <v/>
      </c>
      <c r="F109" s="8"/>
      <c r="G109" s="9"/>
      <c r="H109" s="8"/>
      <c r="I109" s="10" t="s">
        <v>30</v>
      </c>
      <c r="J109" s="8">
        <v>150</v>
      </c>
      <c r="K109" s="7" t="str">
        <f t="shared" si="19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09" s="8"/>
      <c r="M109" s="7" t="str">
        <f>""</f>
        <v/>
      </c>
      <c r="N109" s="1"/>
    </row>
    <row r="110" spans="1:14" ht="51">
      <c r="A110" s="6" t="s">
        <v>4</v>
      </c>
      <c r="B110" s="7" t="str">
        <f>""</f>
        <v/>
      </c>
      <c r="C110" s="8"/>
      <c r="D110" s="8"/>
      <c r="E110" s="7" t="str">
        <f>""</f>
        <v/>
      </c>
      <c r="F110" s="8"/>
      <c r="G110" s="9"/>
      <c r="H110" s="8"/>
      <c r="I110" s="10" t="s">
        <v>30</v>
      </c>
      <c r="J110" s="8">
        <v>150</v>
      </c>
      <c r="K110" s="7" t="str">
        <f t="shared" si="19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10" s="8"/>
      <c r="M110" s="7" t="str">
        <f>""</f>
        <v/>
      </c>
      <c r="N110" s="1"/>
    </row>
    <row r="111" spans="1:14" ht="51">
      <c r="A111" s="6" t="s">
        <v>4</v>
      </c>
      <c r="B111" s="7" t="str">
        <f>""</f>
        <v/>
      </c>
      <c r="C111" s="8"/>
      <c r="D111" s="8"/>
      <c r="E111" s="7" t="str">
        <f>""</f>
        <v/>
      </c>
      <c r="F111" s="8"/>
      <c r="G111" s="9"/>
      <c r="H111" s="8"/>
      <c r="I111" s="10" t="s">
        <v>38</v>
      </c>
      <c r="J111" s="8">
        <v>150</v>
      </c>
      <c r="K111" s="7" t="str">
        <f t="shared" si="19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11" s="8"/>
      <c r="M111" s="7" t="str">
        <f>""</f>
        <v/>
      </c>
      <c r="N111" s="1"/>
    </row>
    <row r="112" spans="1:14" ht="51">
      <c r="A112" s="6" t="s">
        <v>4</v>
      </c>
      <c r="B112" s="7" t="str">
        <f>""</f>
        <v/>
      </c>
      <c r="C112" s="8"/>
      <c r="D112" s="8"/>
      <c r="E112" s="7" t="str">
        <f>""</f>
        <v/>
      </c>
      <c r="F112" s="8"/>
      <c r="G112" s="9"/>
      <c r="H112" s="8"/>
      <c r="I112" s="10" t="s">
        <v>38</v>
      </c>
      <c r="J112" s="8">
        <v>150</v>
      </c>
      <c r="K112" s="7" t="str">
        <f t="shared" si="19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12" s="8"/>
      <c r="M112" s="7" t="str">
        <f>""</f>
        <v/>
      </c>
      <c r="N112" s="1"/>
    </row>
    <row r="113" spans="1:14" ht="51">
      <c r="A113" s="6" t="s">
        <v>4</v>
      </c>
      <c r="B113" s="7" t="str">
        <f>""</f>
        <v/>
      </c>
      <c r="C113" s="8"/>
      <c r="D113" s="8"/>
      <c r="E113" s="7" t="str">
        <f>""</f>
        <v/>
      </c>
      <c r="F113" s="8"/>
      <c r="G113" s="9"/>
      <c r="H113" s="8"/>
      <c r="I113" s="10" t="s">
        <v>39</v>
      </c>
      <c r="J113" s="8">
        <v>138.05000000000001</v>
      </c>
      <c r="K113" s="7" t="str">
        <f t="shared" si="19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13" s="8"/>
      <c r="M113" s="7" t="str">
        <f>""</f>
        <v/>
      </c>
      <c r="N113" s="1"/>
    </row>
    <row r="114" spans="1:14" ht="89.25">
      <c r="A114" s="6" t="s">
        <v>4</v>
      </c>
      <c r="B114" s="7" t="str">
        <f>""</f>
        <v/>
      </c>
      <c r="C114" s="8"/>
      <c r="D114" s="8"/>
      <c r="E114" s="7" t="str">
        <f>""</f>
        <v/>
      </c>
      <c r="F114" s="8"/>
      <c r="G114" s="9"/>
      <c r="H114" s="8"/>
      <c r="I114" s="10" t="s">
        <v>12</v>
      </c>
      <c r="J114" s="8">
        <v>123.75</v>
      </c>
      <c r="K114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14" s="8"/>
      <c r="M114" s="7" t="str">
        <f>""</f>
        <v/>
      </c>
      <c r="N114" s="1"/>
    </row>
    <row r="115" spans="1:14" ht="51">
      <c r="A115" s="6" t="s">
        <v>4</v>
      </c>
      <c r="B115" s="7" t="str">
        <f>""</f>
        <v/>
      </c>
      <c r="C115" s="8"/>
      <c r="D115" s="8"/>
      <c r="E115" s="7" t="str">
        <f>""</f>
        <v/>
      </c>
      <c r="F115" s="8"/>
      <c r="G115" s="9"/>
      <c r="H115" s="8"/>
      <c r="I115" s="10" t="s">
        <v>30</v>
      </c>
      <c r="J115" s="8">
        <v>102.82</v>
      </c>
      <c r="K115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15" s="8"/>
      <c r="M115" s="7" t="str">
        <f>""</f>
        <v/>
      </c>
      <c r="N115" s="1"/>
    </row>
    <row r="116" spans="1:14" ht="89.25">
      <c r="A116" s="6" t="s">
        <v>53</v>
      </c>
      <c r="B116" s="7" t="str">
        <f>"Зайцев Максим Сергеевич"</f>
        <v>Зайцев Максим Сергеевич</v>
      </c>
      <c r="C116" s="8">
        <v>300</v>
      </c>
      <c r="D116" s="8"/>
      <c r="E116" s="7" t="str">
        <f>""</f>
        <v/>
      </c>
      <c r="F116" s="8"/>
      <c r="G116" s="9"/>
      <c r="H116" s="8">
        <v>300</v>
      </c>
      <c r="I116" s="10" t="s">
        <v>32</v>
      </c>
      <c r="J116" s="8">
        <v>294.45</v>
      </c>
      <c r="K116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16" s="8"/>
      <c r="M116" s="7" t="str">
        <f>""</f>
        <v/>
      </c>
      <c r="N116" s="4"/>
    </row>
    <row r="117" spans="1:14" ht="89.25">
      <c r="A117" s="6" t="s">
        <v>54</v>
      </c>
      <c r="B117" s="7" t="str">
        <f>"Лозовой Виктор Иванович"</f>
        <v>Лозовой Виктор Иванович</v>
      </c>
      <c r="C117" s="8">
        <v>650</v>
      </c>
      <c r="D117" s="8"/>
      <c r="E117" s="7" t="str">
        <f>""</f>
        <v/>
      </c>
      <c r="F117" s="8"/>
      <c r="G117" s="9"/>
      <c r="H117" s="8">
        <v>650</v>
      </c>
      <c r="I117" s="10" t="s">
        <v>55</v>
      </c>
      <c r="J117" s="8">
        <v>279</v>
      </c>
      <c r="K117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17" s="8"/>
      <c r="M117" s="7" t="str">
        <f>""</f>
        <v/>
      </c>
      <c r="N117" s="4"/>
    </row>
    <row r="118" spans="1:14" ht="89.25">
      <c r="A118" s="6" t="s">
        <v>4</v>
      </c>
      <c r="B118" s="7" t="str">
        <f>""</f>
        <v/>
      </c>
      <c r="C118" s="8"/>
      <c r="D118" s="8"/>
      <c r="E118" s="7" t="str">
        <f>""</f>
        <v/>
      </c>
      <c r="F118" s="8"/>
      <c r="G118" s="9"/>
      <c r="H118" s="8"/>
      <c r="I118" s="10" t="s">
        <v>56</v>
      </c>
      <c r="J118" s="8">
        <v>217.95</v>
      </c>
      <c r="K118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18" s="8"/>
      <c r="M118" s="7" t="str">
        <f>""</f>
        <v/>
      </c>
      <c r="N118" s="1"/>
    </row>
    <row r="119" spans="1:14" ht="60" customHeight="1">
      <c r="A119" s="6" t="s">
        <v>57</v>
      </c>
      <c r="B119" s="7" t="str">
        <f>"Чернов Анатолий Викторович"</f>
        <v>Чернов Анатолий Викторович</v>
      </c>
      <c r="C119" s="8">
        <v>129.25</v>
      </c>
      <c r="D119" s="8"/>
      <c r="E119" s="7" t="str">
        <f>""</f>
        <v/>
      </c>
      <c r="F119" s="8"/>
      <c r="G119" s="9"/>
      <c r="H119" s="8">
        <v>129.25</v>
      </c>
      <c r="I119" s="10"/>
      <c r="J119" s="8"/>
      <c r="K119" s="7" t="str">
        <f>""</f>
        <v/>
      </c>
      <c r="L119" s="8"/>
      <c r="M119" s="7" t="str">
        <f>""</f>
        <v/>
      </c>
      <c r="N119" s="4"/>
    </row>
    <row r="120" spans="1:14">
      <c r="A120" s="5" t="s">
        <v>4</v>
      </c>
      <c r="B120" s="11" t="str">
        <f>"Итого"</f>
        <v>Итого</v>
      </c>
      <c r="C120" s="12">
        <v>39666.51</v>
      </c>
      <c r="D120" s="12">
        <v>34160</v>
      </c>
      <c r="E120" s="11" t="str">
        <f>""</f>
        <v/>
      </c>
      <c r="F120" s="12">
        <v>267</v>
      </c>
      <c r="G120" s="13">
        <v>2</v>
      </c>
      <c r="H120" s="12">
        <v>36295.879999999997</v>
      </c>
      <c r="I120" s="14"/>
      <c r="J120" s="12">
        <v>24122.98</v>
      </c>
      <c r="K120" s="11" t="str">
        <f>""</f>
        <v/>
      </c>
      <c r="L120" s="12">
        <v>102.2</v>
      </c>
      <c r="M120" s="11" t="str">
        <f>""</f>
        <v/>
      </c>
      <c r="N120" s="4"/>
    </row>
    <row r="121" spans="1:14">
      <c r="N121" s="4"/>
    </row>
  </sheetData>
  <mergeCells count="18">
    <mergeCell ref="A1:M1"/>
    <mergeCell ref="A2:M2"/>
    <mergeCell ref="A4:A7"/>
    <mergeCell ref="B4:B7"/>
    <mergeCell ref="C4:G4"/>
    <mergeCell ref="H4:K4"/>
    <mergeCell ref="L4:M4"/>
    <mergeCell ref="C5:C7"/>
    <mergeCell ref="D5:G5"/>
    <mergeCell ref="H5:H7"/>
    <mergeCell ref="I5:K5"/>
    <mergeCell ref="L5:L7"/>
    <mergeCell ref="M5:M7"/>
    <mergeCell ref="D6:E6"/>
    <mergeCell ref="F6:G6"/>
    <mergeCell ref="I6:I7"/>
    <mergeCell ref="J6:J7"/>
    <mergeCell ref="K6:K7"/>
  </mergeCells>
  <pageMargins left="0.70866141732283472" right="0.70866141732283472" top="0.55118110236220474" bottom="0.55118110236220474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kif262</dc:creator>
  <cp:lastModifiedBy>Ekaterina</cp:lastModifiedBy>
  <cp:lastPrinted>2021-09-16T12:27:49Z</cp:lastPrinted>
  <dcterms:created xsi:type="dcterms:W3CDTF">2021-09-16T11:43:57Z</dcterms:created>
  <dcterms:modified xsi:type="dcterms:W3CDTF">2021-09-16T12:27:51Z</dcterms:modified>
</cp:coreProperties>
</file>