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ufrieva\Desktop\Выборы 2021\ОПУБЛИКОВАНИЕ\16.09.2021 ТОЛЬКО ИН-Т\"/>
    </mc:Choice>
  </mc:AlternateContent>
  <xr:revisionPtr revIDLastSave="0" documentId="13_ncr:1_{1B36EA3D-D1C9-427A-8809-94BBC4566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/>
</workbook>
</file>

<file path=xl/calcChain.xml><?xml version="1.0" encoding="utf-8"?>
<calcChain xmlns="http://schemas.openxmlformats.org/spreadsheetml/2006/main">
  <c r="M74" i="1" l="1"/>
  <c r="K74" i="1"/>
  <c r="E74" i="1"/>
  <c r="B74" i="1"/>
  <c r="M73" i="1"/>
  <c r="K73" i="1"/>
  <c r="E73" i="1"/>
  <c r="B73" i="1"/>
  <c r="M72" i="1"/>
  <c r="K72" i="1"/>
  <c r="E72" i="1"/>
  <c r="B72" i="1"/>
  <c r="M71" i="1"/>
  <c r="K71" i="1"/>
  <c r="E71" i="1"/>
  <c r="B71" i="1"/>
  <c r="M70" i="1"/>
  <c r="K70" i="1"/>
  <c r="E70" i="1"/>
  <c r="B70" i="1"/>
  <c r="M69" i="1"/>
  <c r="K69" i="1"/>
  <c r="E69" i="1"/>
  <c r="B69" i="1"/>
  <c r="M68" i="1"/>
  <c r="K68" i="1"/>
  <c r="E68" i="1"/>
  <c r="B68" i="1"/>
  <c r="M67" i="1"/>
  <c r="K67" i="1"/>
  <c r="E67" i="1"/>
  <c r="B67" i="1"/>
  <c r="M66" i="1"/>
  <c r="K66" i="1"/>
  <c r="E66" i="1"/>
  <c r="B66" i="1"/>
  <c r="M65" i="1"/>
  <c r="K65" i="1"/>
  <c r="E65" i="1"/>
  <c r="B65" i="1"/>
  <c r="M64" i="1"/>
  <c r="K64" i="1"/>
  <c r="E64" i="1"/>
  <c r="B64" i="1"/>
  <c r="M63" i="1"/>
  <c r="K63" i="1"/>
  <c r="E63" i="1"/>
  <c r="B63" i="1"/>
  <c r="M62" i="1"/>
  <c r="K62" i="1"/>
  <c r="E62" i="1"/>
  <c r="B62" i="1"/>
  <c r="M61" i="1"/>
  <c r="K61" i="1"/>
  <c r="E61" i="1"/>
  <c r="B61" i="1"/>
  <c r="M60" i="1"/>
  <c r="K60" i="1"/>
  <c r="E60" i="1"/>
  <c r="B60" i="1"/>
  <c r="M59" i="1"/>
  <c r="K59" i="1"/>
  <c r="E59" i="1"/>
  <c r="B59" i="1"/>
  <c r="M58" i="1"/>
  <c r="K58" i="1"/>
  <c r="E58" i="1"/>
  <c r="B58" i="1"/>
  <c r="M57" i="1"/>
  <c r="K57" i="1"/>
  <c r="E57" i="1"/>
  <c r="B57" i="1"/>
  <c r="M56" i="1"/>
  <c r="K56" i="1"/>
  <c r="E56" i="1"/>
  <c r="B56" i="1"/>
  <c r="M55" i="1"/>
  <c r="K55" i="1"/>
  <c r="E55" i="1"/>
  <c r="B55" i="1"/>
  <c r="M54" i="1"/>
  <c r="K54" i="1"/>
  <c r="E54" i="1"/>
  <c r="B54" i="1"/>
  <c r="M53" i="1"/>
  <c r="K53" i="1"/>
  <c r="E53" i="1"/>
  <c r="B53" i="1"/>
  <c r="M52" i="1"/>
  <c r="K52" i="1"/>
  <c r="E52" i="1"/>
  <c r="B52" i="1"/>
  <c r="M51" i="1"/>
  <c r="K51" i="1"/>
  <c r="E51" i="1"/>
  <c r="B51" i="1"/>
  <c r="M50" i="1"/>
  <c r="K50" i="1"/>
  <c r="E50" i="1"/>
  <c r="B50" i="1"/>
  <c r="M49" i="1"/>
  <c r="K49" i="1"/>
  <c r="E49" i="1"/>
  <c r="B49" i="1"/>
  <c r="M48" i="1"/>
  <c r="K48" i="1"/>
  <c r="E48" i="1"/>
  <c r="B48" i="1"/>
  <c r="M47" i="1"/>
  <c r="K47" i="1"/>
  <c r="E47" i="1"/>
  <c r="B47" i="1"/>
  <c r="M46" i="1"/>
  <c r="K46" i="1"/>
  <c r="E46" i="1"/>
  <c r="B46" i="1"/>
  <c r="M45" i="1"/>
  <c r="K45" i="1"/>
  <c r="E45" i="1"/>
  <c r="B45" i="1"/>
  <c r="M44" i="1"/>
  <c r="K44" i="1"/>
  <c r="E44" i="1"/>
  <c r="B44" i="1"/>
  <c r="M43" i="1"/>
  <c r="K43" i="1"/>
  <c r="E43" i="1"/>
  <c r="B43" i="1"/>
  <c r="M42" i="1"/>
  <c r="K42" i="1"/>
  <c r="E42" i="1"/>
  <c r="B42" i="1"/>
  <c r="M41" i="1"/>
  <c r="K41" i="1"/>
  <c r="E41" i="1"/>
  <c r="B41" i="1"/>
  <c r="M40" i="1"/>
  <c r="K40" i="1"/>
  <c r="E40" i="1"/>
  <c r="B40" i="1"/>
  <c r="M39" i="1"/>
  <c r="K39" i="1"/>
  <c r="E39" i="1"/>
  <c r="B39" i="1"/>
  <c r="M38" i="1"/>
  <c r="K38" i="1"/>
  <c r="E38" i="1"/>
  <c r="B38" i="1"/>
  <c r="M37" i="1"/>
  <c r="K37" i="1"/>
  <c r="E37" i="1"/>
  <c r="B37" i="1"/>
  <c r="M36" i="1"/>
  <c r="K36" i="1"/>
  <c r="E36" i="1"/>
  <c r="B36" i="1"/>
  <c r="M35" i="1"/>
  <c r="K35" i="1"/>
  <c r="E35" i="1"/>
  <c r="B35" i="1"/>
  <c r="M34" i="1"/>
  <c r="K34" i="1"/>
  <c r="E34" i="1"/>
  <c r="B34" i="1"/>
  <c r="M33" i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<sst xmlns="http://schemas.openxmlformats.org/spreadsheetml/2006/main" count="124" uniqueCount="50">
  <si>
    <t>Выборы депутатов Государственной Думы Федерального Собрания Российской Федерации восьмого созыва</t>
  </si>
  <si>
    <t>По состоянию на 16.09.2021</t>
  </si>
  <si>
    <t>В тыс. руб.</t>
  </si>
  <si>
    <t>1</t>
  </si>
  <si>
    <t>1.</t>
  </si>
  <si>
    <t>03.09.2021</t>
  </si>
  <si>
    <t/>
  </si>
  <si>
    <t>30.08.2021</t>
  </si>
  <si>
    <t>16.09.2021</t>
  </si>
  <si>
    <t>26.08.2021</t>
  </si>
  <si>
    <t>06.09.2021</t>
  </si>
  <si>
    <t>2.</t>
  </si>
  <si>
    <t>13.09.2021</t>
  </si>
  <si>
    <t>07.09.2021</t>
  </si>
  <si>
    <t>23.08.2021</t>
  </si>
  <si>
    <t>24.08.2021</t>
  </si>
  <si>
    <t>15.09.2021</t>
  </si>
  <si>
    <t>19.08.2021</t>
  </si>
  <si>
    <t>3.</t>
  </si>
  <si>
    <t>20.08.2021</t>
  </si>
  <si>
    <t>4.</t>
  </si>
  <si>
    <t>5.</t>
  </si>
  <si>
    <t>13.08.2021</t>
  </si>
  <si>
    <t>31.08.2021</t>
  </si>
  <si>
    <t>6.</t>
  </si>
  <si>
    <t>7.</t>
  </si>
  <si>
    <t>11.08.2021</t>
  </si>
  <si>
    <t>8.</t>
  </si>
  <si>
    <t>17.08.2021</t>
  </si>
  <si>
    <t>9.</t>
  </si>
  <si>
    <t>01.09.2021</t>
  </si>
  <si>
    <t>26.07.2021</t>
  </si>
  <si>
    <t>20.07.2021</t>
  </si>
  <si>
    <t>21.07.2021</t>
  </si>
  <si>
    <t>30.07.2021</t>
  </si>
  <si>
    <t>23.07.2021</t>
  </si>
  <si>
    <t>06.08.2021</t>
  </si>
  <si>
    <t>02.08.2021</t>
  </si>
  <si>
    <t>08.09.2021</t>
  </si>
  <si>
    <t>27.07.2021</t>
  </si>
  <si>
    <t>04.08.2021</t>
  </si>
  <si>
    <t>18.08.2021</t>
  </si>
  <si>
    <t>05.08.2021</t>
  </si>
  <si>
    <t>10.09.2021</t>
  </si>
  <si>
    <t>19.07.2021</t>
  </si>
  <si>
    <t>28.08.2021</t>
  </si>
  <si>
    <t>28.07.2021</t>
  </si>
  <si>
    <t>14.09.2021</t>
  </si>
  <si>
    <t>СВЕДЕНИЯ 
о поступлении средств в избирательные фонды кандидатов и расходовании этих средств 
(на основании данных, предоставленных филиалами ПАО Сбербанк)</t>
  </si>
  <si>
    <t>Иркутская область – Братский одномандатный избирательный округ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</si>
</sst>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9" fontId="1" fillId="2" borderId="0" xfId="0" applyNumberFormat="1" applyFont="1" applyFill="1" applyAlignment="1">
      <alignment horizontal="right" vertical="center"/>
    </xf>
    <xf numFmtId="0" fontId="0" fillId="2" borderId="0" xfId="0" applyFill="1" applyAlignment="1"/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0" xfId="0" quotePrefix="1" applyFill="1" applyAlignment="1"/>
    <xf numFmtId="0" fontId="3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workbookViewId="0">
      <selection activeCell="D8" sqref="D8:E8"/>
    </sheetView>
  </sheetViews>
  <sheetFormatPr defaultRowHeight="15" x14ac:dyDescent="0.25"/>
  <cols>
    <col min="1" max="1" width="8.140625" style="1" customWidth="1"/>
    <col min="2" max="2" width="21.85546875" style="1" customWidth="1"/>
    <col min="3" max="3" width="11.85546875" style="1" customWidth="1"/>
    <col min="4" max="4" width="9.28515625" style="1" customWidth="1"/>
    <col min="5" max="5" width="35" style="2" customWidth="1"/>
    <col min="6" max="6" width="10.7109375" style="1" customWidth="1"/>
    <col min="7" max="7" width="10.140625" style="1" customWidth="1"/>
    <col min="8" max="8" width="11.28515625" style="1" customWidth="1"/>
    <col min="9" max="9" width="13.140625" style="1" customWidth="1"/>
    <col min="10" max="10" width="15.7109375" style="1" customWidth="1"/>
    <col min="11" max="11" width="40.42578125" style="2" customWidth="1"/>
    <col min="12" max="12" width="15.7109375" style="1" customWidth="1"/>
    <col min="13" max="13" width="21.5703125" style="1" customWidth="1"/>
    <col min="14" max="14" width="9.140625" style="1" customWidth="1"/>
    <col min="15" max="16384" width="9.140625" style="1"/>
  </cols>
  <sheetData>
    <row r="1" spans="1:14" ht="68.25" customHeight="1" x14ac:dyDescent="0.25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24.7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24.75" customHeight="1" x14ac:dyDescent="0.25">
      <c r="A3" s="20" t="s">
        <v>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x14ac:dyDescent="0.25">
      <c r="M4" s="3" t="s">
        <v>1</v>
      </c>
    </row>
    <row r="5" spans="1:14" x14ac:dyDescent="0.25">
      <c r="M5" s="3" t="s">
        <v>2</v>
      </c>
    </row>
    <row r="6" spans="1:14" ht="24" customHeight="1" x14ac:dyDescent="0.25">
      <c r="A6" s="21" t="str">
        <f t="shared" ref="A6" si="0">"№
п/п"</f>
        <v>№
п/п</v>
      </c>
      <c r="B6" s="21" t="str">
        <f t="shared" ref="B6" si="1">"Фамилия, имя, отчество кандидата"</f>
        <v>Фамилия, имя, отчество кандидата</v>
      </c>
      <c r="C6" s="24" t="str">
        <f t="shared" ref="C6" si="2">"Поступило средств"</f>
        <v>Поступило средств</v>
      </c>
      <c r="D6" s="25"/>
      <c r="E6" s="25"/>
      <c r="F6" s="25"/>
      <c r="G6" s="26"/>
      <c r="H6" s="24" t="str">
        <f t="shared" ref="H6" si="3">"Израсходовано средств"</f>
        <v>Израсходовано средств</v>
      </c>
      <c r="I6" s="25"/>
      <c r="J6" s="25"/>
      <c r="K6" s="26"/>
      <c r="L6" s="24" t="str">
        <f t="shared" ref="L6" si="4">"Возвращено средств"</f>
        <v>Возвращено средств</v>
      </c>
      <c r="M6" s="26"/>
    </row>
    <row r="7" spans="1:14" ht="50.1" customHeight="1" x14ac:dyDescent="0.25">
      <c r="A7" s="22"/>
      <c r="B7" s="22"/>
      <c r="C7" s="21" t="str">
        <f t="shared" ref="C7" si="5">"всего"</f>
        <v>всего</v>
      </c>
      <c r="D7" s="24" t="str">
        <f t="shared" ref="D7" si="6">"из них"</f>
        <v>из них</v>
      </c>
      <c r="E7" s="25"/>
      <c r="F7" s="25"/>
      <c r="G7" s="26"/>
      <c r="H7" s="21" t="str">
        <f t="shared" ref="H7" si="7">"всего"</f>
        <v>всего</v>
      </c>
      <c r="I7" s="24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25"/>
      <c r="K7" s="26"/>
      <c r="L7" s="21" t="str">
        <f t="shared" ref="L7" si="9">"сумма, тыс. руб."</f>
        <v>сумма, тыс. руб.</v>
      </c>
      <c r="M7" s="21" t="str">
        <f t="shared" ref="M7" si="10">"основание возврата"</f>
        <v>основание возврата</v>
      </c>
      <c r="N7" s="4"/>
    </row>
    <row r="8" spans="1:14" ht="69.95" customHeight="1" x14ac:dyDescent="0.25">
      <c r="A8" s="22"/>
      <c r="B8" s="22"/>
      <c r="C8" s="22"/>
      <c r="D8" s="24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26"/>
      <c r="F8" s="24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6"/>
      <c r="H8" s="22"/>
      <c r="I8" s="21" t="str">
        <f t="shared" ref="I8" si="13">"дата операции"</f>
        <v>дата операции</v>
      </c>
      <c r="J8" s="21" t="str">
        <f t="shared" ref="J8" si="14">"сумма, тыс. руб."</f>
        <v>сумма, тыс. руб.</v>
      </c>
      <c r="K8" s="21" t="str">
        <f t="shared" ref="K8" si="15">"назначение платежа"</f>
        <v>назначение платежа</v>
      </c>
      <c r="L8" s="22"/>
      <c r="M8" s="22"/>
      <c r="N8" s="4"/>
    </row>
    <row r="9" spans="1:14" ht="60" customHeight="1" x14ac:dyDescent="0.25">
      <c r="A9" s="23"/>
      <c r="B9" s="23"/>
      <c r="C9" s="23"/>
      <c r="D9" s="5" t="str">
        <f>"сумма, тыс. руб."</f>
        <v>сумма, тыс. руб.</v>
      </c>
      <c r="E9" s="5" t="str">
        <f>"наименование юридического лица"</f>
        <v>наименование юридического лица</v>
      </c>
      <c r="F9" s="5" t="str">
        <f>"сумма, тыс. руб."</f>
        <v>сумма, тыс. руб.</v>
      </c>
      <c r="G9" s="5" t="str">
        <f>"кол-во граждан"</f>
        <v>кол-во граждан</v>
      </c>
      <c r="H9" s="23"/>
      <c r="I9" s="23"/>
      <c r="J9" s="23"/>
      <c r="K9" s="23"/>
      <c r="L9" s="23"/>
      <c r="M9" s="23"/>
      <c r="N9" s="4"/>
    </row>
    <row r="10" spans="1:14" x14ac:dyDescent="0.25">
      <c r="A10" s="6" t="s">
        <v>3</v>
      </c>
      <c r="B10" s="5" t="str">
        <f>"2"</f>
        <v>2</v>
      </c>
      <c r="C10" s="5" t="str">
        <f>"3"</f>
        <v>3</v>
      </c>
      <c r="D10" s="5" t="str">
        <f>"4"</f>
        <v>4</v>
      </c>
      <c r="E10" s="5" t="str">
        <f>"5"</f>
        <v>5</v>
      </c>
      <c r="F10" s="5" t="str">
        <f>"6"</f>
        <v>6</v>
      </c>
      <c r="G10" s="5" t="str">
        <f>"7"</f>
        <v>7</v>
      </c>
      <c r="H10" s="5" t="str">
        <f>"8"</f>
        <v>8</v>
      </c>
      <c r="I10" s="5" t="str">
        <f>"9"</f>
        <v>9</v>
      </c>
      <c r="J10" s="5" t="str">
        <f>"10"</f>
        <v>10</v>
      </c>
      <c r="K10" s="5" t="str">
        <f>"11"</f>
        <v>11</v>
      </c>
      <c r="L10" s="5" t="str">
        <f>"12"</f>
        <v>12</v>
      </c>
      <c r="M10" s="5" t="str">
        <f>"13"</f>
        <v>13</v>
      </c>
      <c r="N10" s="4"/>
    </row>
    <row r="11" spans="1:14" ht="65.25" customHeight="1" x14ac:dyDescent="0.25">
      <c r="A11" s="7" t="s">
        <v>4</v>
      </c>
      <c r="B11" s="8" t="str">
        <f>"Андреев Андрей Анатольевич"</f>
        <v>Андреев Андрей Анатольевич</v>
      </c>
      <c r="C11" s="9"/>
      <c r="D11" s="9"/>
      <c r="E11" s="10" t="str">
        <f>""</f>
        <v/>
      </c>
      <c r="F11" s="9">
        <v>200</v>
      </c>
      <c r="G11" s="11">
        <v>1</v>
      </c>
      <c r="H11" s="9"/>
      <c r="I11" s="12" t="s">
        <v>5</v>
      </c>
      <c r="J11" s="9">
        <v>213.72</v>
      </c>
      <c r="K11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9"/>
      <c r="M11" s="8" t="str">
        <f>""</f>
        <v/>
      </c>
      <c r="N11" s="13"/>
    </row>
    <row r="12" spans="1:14" ht="65.25" customHeight="1" x14ac:dyDescent="0.25">
      <c r="A12" s="7" t="s">
        <v>6</v>
      </c>
      <c r="B12" s="8" t="str">
        <f>""</f>
        <v/>
      </c>
      <c r="C12" s="9"/>
      <c r="D12" s="9"/>
      <c r="E12" s="10" t="str">
        <f>""</f>
        <v/>
      </c>
      <c r="F12" s="9"/>
      <c r="G12" s="11"/>
      <c r="H12" s="9"/>
      <c r="I12" s="12" t="s">
        <v>7</v>
      </c>
      <c r="J12" s="9">
        <v>141.5</v>
      </c>
      <c r="K12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9"/>
      <c r="M12" s="8" t="str">
        <f>""</f>
        <v/>
      </c>
      <c r="N12" s="4"/>
    </row>
    <row r="13" spans="1:14" ht="65.25" customHeight="1" x14ac:dyDescent="0.25">
      <c r="A13" s="7" t="s">
        <v>6</v>
      </c>
      <c r="B13" s="8" t="str">
        <f>""</f>
        <v/>
      </c>
      <c r="C13" s="9"/>
      <c r="D13" s="9"/>
      <c r="E13" s="10" t="str">
        <f>""</f>
        <v/>
      </c>
      <c r="F13" s="9"/>
      <c r="G13" s="11"/>
      <c r="H13" s="9"/>
      <c r="I13" s="12" t="s">
        <v>8</v>
      </c>
      <c r="J13" s="9">
        <v>140.1</v>
      </c>
      <c r="K13" s="10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3" s="9"/>
      <c r="M13" s="8" t="str">
        <f>""</f>
        <v/>
      </c>
      <c r="N13" s="4"/>
    </row>
    <row r="14" spans="1:14" ht="65.25" customHeight="1" x14ac:dyDescent="0.25">
      <c r="A14" s="7" t="s">
        <v>6</v>
      </c>
      <c r="B14" s="8" t="str">
        <f>""</f>
        <v/>
      </c>
      <c r="C14" s="9"/>
      <c r="D14" s="9"/>
      <c r="E14" s="10" t="str">
        <f>""</f>
        <v/>
      </c>
      <c r="F14" s="9"/>
      <c r="G14" s="11"/>
      <c r="H14" s="9"/>
      <c r="I14" s="12" t="s">
        <v>9</v>
      </c>
      <c r="J14" s="9">
        <v>120</v>
      </c>
      <c r="K14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9"/>
      <c r="M14" s="8" t="str">
        <f>""</f>
        <v/>
      </c>
      <c r="N14" s="4"/>
    </row>
    <row r="15" spans="1:14" ht="65.25" customHeight="1" x14ac:dyDescent="0.25">
      <c r="A15" s="7" t="s">
        <v>6</v>
      </c>
      <c r="B15" s="8" t="str">
        <f>""</f>
        <v/>
      </c>
      <c r="C15" s="9"/>
      <c r="D15" s="9"/>
      <c r="E15" s="10" t="str">
        <f>""</f>
        <v/>
      </c>
      <c r="F15" s="9"/>
      <c r="G15" s="11"/>
      <c r="H15" s="9"/>
      <c r="I15" s="12" t="s">
        <v>10</v>
      </c>
      <c r="J15" s="9">
        <v>111</v>
      </c>
      <c r="K15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9"/>
      <c r="M15" s="8" t="str">
        <f>""</f>
        <v/>
      </c>
      <c r="N15" s="4"/>
    </row>
    <row r="16" spans="1:14" ht="65.25" customHeight="1" x14ac:dyDescent="0.25">
      <c r="A16" s="7" t="s">
        <v>6</v>
      </c>
      <c r="B16" s="8" t="str">
        <f>""</f>
        <v/>
      </c>
      <c r="C16" s="9"/>
      <c r="D16" s="9"/>
      <c r="E16" s="10" t="str">
        <f>""</f>
        <v/>
      </c>
      <c r="F16" s="9"/>
      <c r="G16" s="11"/>
      <c r="H16" s="9"/>
      <c r="I16" s="12" t="s">
        <v>10</v>
      </c>
      <c r="J16" s="9">
        <v>109.9</v>
      </c>
      <c r="K16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9"/>
      <c r="M16" s="8" t="str">
        <f>""</f>
        <v/>
      </c>
      <c r="N16" s="4"/>
    </row>
    <row r="17" spans="1:14" ht="27.75" customHeight="1" x14ac:dyDescent="0.25">
      <c r="A17" s="6" t="s">
        <v>6</v>
      </c>
      <c r="B17" s="14" t="str">
        <f>"Итого по кандидату"</f>
        <v>Итого по кандидату</v>
      </c>
      <c r="C17" s="15">
        <v>1100</v>
      </c>
      <c r="D17" s="15">
        <v>0</v>
      </c>
      <c r="E17" s="5" t="str">
        <f>""</f>
        <v/>
      </c>
      <c r="F17" s="15">
        <v>200</v>
      </c>
      <c r="G17" s="16"/>
      <c r="H17" s="15">
        <v>1100</v>
      </c>
      <c r="I17" s="17"/>
      <c r="J17" s="15">
        <v>836.21</v>
      </c>
      <c r="K17" s="5" t="str">
        <f>""</f>
        <v/>
      </c>
      <c r="L17" s="15">
        <v>0</v>
      </c>
      <c r="M17" s="14" t="str">
        <f>""</f>
        <v/>
      </c>
      <c r="N17" s="4"/>
    </row>
    <row r="18" spans="1:14" ht="65.25" customHeight="1" x14ac:dyDescent="0.25">
      <c r="A18" s="7" t="s">
        <v>11</v>
      </c>
      <c r="B18" s="8" t="str">
        <f>"Егорова Лариса Игоревна"</f>
        <v>Егорова Лариса Игоревна</v>
      </c>
      <c r="C18" s="9"/>
      <c r="D18" s="9">
        <v>1500</v>
      </c>
      <c r="E18" s="10" t="str">
        <f>"ОБЩЕСТВО С ОГРАНИЧЕННОЙ ОТВЕТСТВЕННОСТЬЮ ""УК КАТЛАБ"""</f>
        <v>ОБЩЕСТВО С ОГРАНИЧЕННОЙ ОТВЕТСТВЕННОСТЬЮ "УК КАТЛАБ"</v>
      </c>
      <c r="F18" s="9"/>
      <c r="G18" s="11"/>
      <c r="H18" s="9"/>
      <c r="I18" s="12" t="s">
        <v>12</v>
      </c>
      <c r="J18" s="9">
        <v>1950.58</v>
      </c>
      <c r="K18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8" s="9"/>
      <c r="M18" s="8" t="str">
        <f>""</f>
        <v/>
      </c>
      <c r="N18" s="13"/>
    </row>
    <row r="19" spans="1:14" ht="65.25" customHeight="1" x14ac:dyDescent="0.25">
      <c r="A19" s="7" t="s">
        <v>6</v>
      </c>
      <c r="B19" s="8" t="str">
        <f>""</f>
        <v/>
      </c>
      <c r="C19" s="9"/>
      <c r="D19" s="9"/>
      <c r="E19" s="10" t="str">
        <f>""</f>
        <v/>
      </c>
      <c r="F19" s="9"/>
      <c r="G19" s="11"/>
      <c r="H19" s="9"/>
      <c r="I19" s="12" t="s">
        <v>13</v>
      </c>
      <c r="J19" s="9">
        <v>1000</v>
      </c>
      <c r="K19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9"/>
      <c r="M19" s="8" t="str">
        <f>""</f>
        <v/>
      </c>
      <c r="N19" s="4"/>
    </row>
    <row r="20" spans="1:14" ht="65.25" customHeight="1" x14ac:dyDescent="0.25">
      <c r="A20" s="7" t="s">
        <v>6</v>
      </c>
      <c r="B20" s="8" t="str">
        <f>""</f>
        <v/>
      </c>
      <c r="C20" s="9"/>
      <c r="D20" s="9"/>
      <c r="E20" s="10" t="str">
        <f>""</f>
        <v/>
      </c>
      <c r="F20" s="9"/>
      <c r="G20" s="11"/>
      <c r="H20" s="9"/>
      <c r="I20" s="12" t="s">
        <v>10</v>
      </c>
      <c r="J20" s="9">
        <v>262.26</v>
      </c>
      <c r="K20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9"/>
      <c r="M20" s="8" t="str">
        <f>""</f>
        <v/>
      </c>
      <c r="N20" s="4"/>
    </row>
    <row r="21" spans="1:14" ht="65.25" customHeight="1" x14ac:dyDescent="0.25">
      <c r="A21" s="7" t="s">
        <v>6</v>
      </c>
      <c r="B21" s="8" t="str">
        <f>""</f>
        <v/>
      </c>
      <c r="C21" s="9"/>
      <c r="D21" s="9"/>
      <c r="E21" s="10" t="str">
        <f>""</f>
        <v/>
      </c>
      <c r="F21" s="9"/>
      <c r="G21" s="11"/>
      <c r="H21" s="9"/>
      <c r="I21" s="12" t="s">
        <v>14</v>
      </c>
      <c r="J21" s="9">
        <v>253.8</v>
      </c>
      <c r="K21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9"/>
      <c r="M21" s="8" t="str">
        <f>""</f>
        <v/>
      </c>
      <c r="N21" s="4"/>
    </row>
    <row r="22" spans="1:14" ht="65.25" customHeight="1" x14ac:dyDescent="0.25">
      <c r="A22" s="7" t="s">
        <v>6</v>
      </c>
      <c r="B22" s="8" t="str">
        <f>""</f>
        <v/>
      </c>
      <c r="C22" s="9"/>
      <c r="D22" s="9"/>
      <c r="E22" s="10" t="str">
        <f>""</f>
        <v/>
      </c>
      <c r="F22" s="9"/>
      <c r="G22" s="11"/>
      <c r="H22" s="9"/>
      <c r="I22" s="12" t="s">
        <v>15</v>
      </c>
      <c r="J22" s="9">
        <v>243.2</v>
      </c>
      <c r="K22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9"/>
      <c r="M22" s="8" t="str">
        <f>""</f>
        <v/>
      </c>
      <c r="N22" s="4"/>
    </row>
    <row r="23" spans="1:14" ht="65.25" customHeight="1" x14ac:dyDescent="0.25">
      <c r="A23" s="7" t="s">
        <v>6</v>
      </c>
      <c r="B23" s="8" t="str">
        <f>""</f>
        <v/>
      </c>
      <c r="C23" s="9"/>
      <c r="D23" s="9"/>
      <c r="E23" s="10" t="str">
        <f>""</f>
        <v/>
      </c>
      <c r="F23" s="9"/>
      <c r="G23" s="11"/>
      <c r="H23" s="9"/>
      <c r="I23" s="12" t="s">
        <v>5</v>
      </c>
      <c r="J23" s="9">
        <v>243.2</v>
      </c>
      <c r="K23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9"/>
      <c r="M23" s="8" t="str">
        <f>""</f>
        <v/>
      </c>
      <c r="N23" s="4"/>
    </row>
    <row r="24" spans="1:14" ht="65.25" customHeight="1" x14ac:dyDescent="0.25">
      <c r="A24" s="7" t="s">
        <v>6</v>
      </c>
      <c r="B24" s="8" t="str">
        <f>""</f>
        <v/>
      </c>
      <c r="C24" s="9"/>
      <c r="D24" s="9"/>
      <c r="E24" s="10" t="str">
        <f>""</f>
        <v/>
      </c>
      <c r="F24" s="9"/>
      <c r="G24" s="11"/>
      <c r="H24" s="9"/>
      <c r="I24" s="12" t="s">
        <v>16</v>
      </c>
      <c r="J24" s="9">
        <v>219.95</v>
      </c>
      <c r="K24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4" s="9"/>
      <c r="M24" s="8" t="str">
        <f>""</f>
        <v/>
      </c>
      <c r="N24" s="4"/>
    </row>
    <row r="25" spans="1:14" ht="65.25" customHeight="1" x14ac:dyDescent="0.25">
      <c r="A25" s="7" t="s">
        <v>6</v>
      </c>
      <c r="B25" s="8" t="str">
        <f>""</f>
        <v/>
      </c>
      <c r="C25" s="9"/>
      <c r="D25" s="9"/>
      <c r="E25" s="10" t="str">
        <f>""</f>
        <v/>
      </c>
      <c r="F25" s="9"/>
      <c r="G25" s="11"/>
      <c r="H25" s="9"/>
      <c r="I25" s="12" t="s">
        <v>10</v>
      </c>
      <c r="J25" s="9">
        <v>155</v>
      </c>
      <c r="K25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9"/>
      <c r="M25" s="8" t="str">
        <f>""</f>
        <v/>
      </c>
      <c r="N25" s="4"/>
    </row>
    <row r="26" spans="1:14" ht="65.25" customHeight="1" x14ac:dyDescent="0.25">
      <c r="A26" s="7" t="s">
        <v>6</v>
      </c>
      <c r="B26" s="8" t="str">
        <f>""</f>
        <v/>
      </c>
      <c r="C26" s="9"/>
      <c r="D26" s="9"/>
      <c r="E26" s="10" t="str">
        <f>""</f>
        <v/>
      </c>
      <c r="F26" s="9"/>
      <c r="G26" s="11"/>
      <c r="H26" s="9"/>
      <c r="I26" s="12" t="s">
        <v>14</v>
      </c>
      <c r="J26" s="9">
        <v>148.80000000000001</v>
      </c>
      <c r="K26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9"/>
      <c r="M26" s="8" t="str">
        <f>""</f>
        <v/>
      </c>
      <c r="N26" s="4"/>
    </row>
    <row r="27" spans="1:14" ht="65.25" customHeight="1" x14ac:dyDescent="0.25">
      <c r="A27" s="7" t="s">
        <v>6</v>
      </c>
      <c r="B27" s="8" t="str">
        <f>""</f>
        <v/>
      </c>
      <c r="C27" s="9"/>
      <c r="D27" s="9"/>
      <c r="E27" s="10" t="str">
        <f>""</f>
        <v/>
      </c>
      <c r="F27" s="9"/>
      <c r="G27" s="11"/>
      <c r="H27" s="9"/>
      <c r="I27" s="12" t="s">
        <v>16</v>
      </c>
      <c r="J27" s="9">
        <v>111.6</v>
      </c>
      <c r="K27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9"/>
      <c r="M27" s="8" t="str">
        <f>""</f>
        <v/>
      </c>
      <c r="N27" s="4"/>
    </row>
    <row r="28" spans="1:14" ht="65.25" customHeight="1" x14ac:dyDescent="0.25">
      <c r="A28" s="7" t="s">
        <v>6</v>
      </c>
      <c r="B28" s="8" t="str">
        <f>""</f>
        <v/>
      </c>
      <c r="C28" s="9"/>
      <c r="D28" s="9"/>
      <c r="E28" s="10" t="str">
        <f>""</f>
        <v/>
      </c>
      <c r="F28" s="9"/>
      <c r="G28" s="11"/>
      <c r="H28" s="9"/>
      <c r="I28" s="12" t="s">
        <v>17</v>
      </c>
      <c r="J28" s="9">
        <v>109</v>
      </c>
      <c r="K28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8" s="9"/>
      <c r="M28" s="8" t="str">
        <f>""</f>
        <v/>
      </c>
      <c r="N28" s="4"/>
    </row>
    <row r="29" spans="1:14" ht="65.25" customHeight="1" x14ac:dyDescent="0.25">
      <c r="A29" s="7" t="s">
        <v>6</v>
      </c>
      <c r="B29" s="8" t="str">
        <f>""</f>
        <v/>
      </c>
      <c r="C29" s="9"/>
      <c r="D29" s="9"/>
      <c r="E29" s="10" t="str">
        <f>""</f>
        <v/>
      </c>
      <c r="F29" s="9"/>
      <c r="G29" s="11"/>
      <c r="H29" s="9"/>
      <c r="I29" s="12" t="s">
        <v>16</v>
      </c>
      <c r="J29" s="9">
        <v>100.25</v>
      </c>
      <c r="K29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9" s="9"/>
      <c r="M29" s="8" t="str">
        <f>""</f>
        <v/>
      </c>
      <c r="N29" s="4"/>
    </row>
    <row r="30" spans="1:14" ht="29.25" customHeight="1" x14ac:dyDescent="0.25">
      <c r="A30" s="6" t="s">
        <v>6</v>
      </c>
      <c r="B30" s="14" t="str">
        <f>"Итого по кандидату"</f>
        <v>Итого по кандидату</v>
      </c>
      <c r="C30" s="15">
        <v>6300</v>
      </c>
      <c r="D30" s="15">
        <v>1500</v>
      </c>
      <c r="E30" s="5" t="str">
        <f>""</f>
        <v/>
      </c>
      <c r="F30" s="15">
        <v>0</v>
      </c>
      <c r="G30" s="16"/>
      <c r="H30" s="15">
        <v>6300</v>
      </c>
      <c r="I30" s="17"/>
      <c r="J30" s="15">
        <v>4797.6400000000003</v>
      </c>
      <c r="K30" s="5" t="str">
        <f>""</f>
        <v/>
      </c>
      <c r="L30" s="15">
        <v>0</v>
      </c>
      <c r="M30" s="14" t="str">
        <f>""</f>
        <v/>
      </c>
      <c r="N30" s="4"/>
    </row>
    <row r="31" spans="1:14" ht="65.25" customHeight="1" x14ac:dyDescent="0.25">
      <c r="A31" s="7" t="s">
        <v>18</v>
      </c>
      <c r="B31" s="8" t="str">
        <f>"Егупов Олег Николаевич"</f>
        <v>Егупов Олег Николаевич</v>
      </c>
      <c r="C31" s="9">
        <v>317.88</v>
      </c>
      <c r="D31" s="9"/>
      <c r="E31" s="10" t="str">
        <f>""</f>
        <v/>
      </c>
      <c r="F31" s="9"/>
      <c r="G31" s="11"/>
      <c r="H31" s="9">
        <v>317.88</v>
      </c>
      <c r="I31" s="12" t="s">
        <v>19</v>
      </c>
      <c r="J31" s="9">
        <v>288</v>
      </c>
      <c r="K31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9"/>
      <c r="M31" s="8" t="str">
        <f>""</f>
        <v/>
      </c>
      <c r="N31" s="13"/>
    </row>
    <row r="32" spans="1:14" ht="33.75" customHeight="1" x14ac:dyDescent="0.25">
      <c r="A32" s="6" t="s">
        <v>6</v>
      </c>
      <c r="B32" s="14" t="str">
        <f>"Итого по кандидату"</f>
        <v>Итого по кандидату</v>
      </c>
      <c r="C32" s="15">
        <v>317.88</v>
      </c>
      <c r="D32" s="15">
        <v>0</v>
      </c>
      <c r="E32" s="5" t="str">
        <f>""</f>
        <v/>
      </c>
      <c r="F32" s="15">
        <v>0</v>
      </c>
      <c r="G32" s="16"/>
      <c r="H32" s="15">
        <v>317.88</v>
      </c>
      <c r="I32" s="17"/>
      <c r="J32" s="15">
        <v>288</v>
      </c>
      <c r="K32" s="5" t="str">
        <f>""</f>
        <v/>
      </c>
      <c r="L32" s="15">
        <v>0</v>
      </c>
      <c r="M32" s="14" t="str">
        <f>""</f>
        <v/>
      </c>
      <c r="N32" s="4"/>
    </row>
    <row r="33" spans="1:14" ht="65.25" customHeight="1" x14ac:dyDescent="0.25">
      <c r="A33" s="7" t="s">
        <v>20</v>
      </c>
      <c r="B33" s="8" t="str">
        <f>"Лагутина Алла Борисовна"</f>
        <v>Лагутина Алла Борисовна</v>
      </c>
      <c r="C33" s="9">
        <v>260</v>
      </c>
      <c r="D33" s="9"/>
      <c r="E33" s="10" t="str">
        <f>""</f>
        <v/>
      </c>
      <c r="F33" s="9"/>
      <c r="G33" s="11"/>
      <c r="H33" s="9">
        <v>251.94</v>
      </c>
      <c r="I33" s="12" t="s">
        <v>15</v>
      </c>
      <c r="J33" s="9">
        <v>241.5</v>
      </c>
      <c r="K33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3" s="9"/>
      <c r="M33" s="8" t="str">
        <f>""</f>
        <v/>
      </c>
      <c r="N33" s="13"/>
    </row>
    <row r="34" spans="1:14" ht="39" customHeight="1" x14ac:dyDescent="0.25">
      <c r="A34" s="6" t="s">
        <v>6</v>
      </c>
      <c r="B34" s="14" t="str">
        <f>"Итого по кандидату"</f>
        <v>Итого по кандидату</v>
      </c>
      <c r="C34" s="15">
        <v>260</v>
      </c>
      <c r="D34" s="15">
        <v>0</v>
      </c>
      <c r="E34" s="5" t="str">
        <f>""</f>
        <v/>
      </c>
      <c r="F34" s="15">
        <v>0</v>
      </c>
      <c r="G34" s="16"/>
      <c r="H34" s="15">
        <v>251.94</v>
      </c>
      <c r="I34" s="17"/>
      <c r="J34" s="15">
        <v>241.5</v>
      </c>
      <c r="K34" s="5" t="str">
        <f>""</f>
        <v/>
      </c>
      <c r="L34" s="15">
        <v>0</v>
      </c>
      <c r="M34" s="14" t="str">
        <f>""</f>
        <v/>
      </c>
      <c r="N34" s="4"/>
    </row>
    <row r="35" spans="1:14" ht="65.25" customHeight="1" x14ac:dyDescent="0.25">
      <c r="A35" s="7" t="s">
        <v>21</v>
      </c>
      <c r="B35" s="8" t="str">
        <f>"Ломанова Ольга Михайловна"</f>
        <v>Ломанова Ольга Михайловна</v>
      </c>
      <c r="C35" s="9"/>
      <c r="D35" s="9"/>
      <c r="E35" s="10" t="str">
        <f>""</f>
        <v/>
      </c>
      <c r="F35" s="9"/>
      <c r="G35" s="11"/>
      <c r="H35" s="9"/>
      <c r="I35" s="12" t="s">
        <v>22</v>
      </c>
      <c r="J35" s="9">
        <v>536</v>
      </c>
      <c r="K35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5" s="9"/>
      <c r="M35" s="8" t="str">
        <f>""</f>
        <v/>
      </c>
      <c r="N35" s="13"/>
    </row>
    <row r="36" spans="1:14" ht="65.25" customHeight="1" x14ac:dyDescent="0.25">
      <c r="A36" s="7" t="s">
        <v>6</v>
      </c>
      <c r="B36" s="8" t="str">
        <f>""</f>
        <v/>
      </c>
      <c r="C36" s="9"/>
      <c r="D36" s="9"/>
      <c r="E36" s="10" t="str">
        <f>""</f>
        <v/>
      </c>
      <c r="F36" s="9"/>
      <c r="G36" s="11"/>
      <c r="H36" s="9"/>
      <c r="I36" s="12" t="s">
        <v>23</v>
      </c>
      <c r="J36" s="9">
        <v>220.5</v>
      </c>
      <c r="K36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6" s="9"/>
      <c r="M36" s="8" t="str">
        <f>""</f>
        <v/>
      </c>
      <c r="N36" s="4"/>
    </row>
    <row r="37" spans="1:14" ht="65.25" customHeight="1" x14ac:dyDescent="0.25">
      <c r="A37" s="6" t="s">
        <v>6</v>
      </c>
      <c r="B37" s="14" t="str">
        <f>"Итого по кандидату"</f>
        <v>Итого по кандидату</v>
      </c>
      <c r="C37" s="15">
        <v>849.5</v>
      </c>
      <c r="D37" s="15">
        <v>0</v>
      </c>
      <c r="E37" s="5" t="str">
        <f>""</f>
        <v/>
      </c>
      <c r="F37" s="15">
        <v>0</v>
      </c>
      <c r="G37" s="16"/>
      <c r="H37" s="15">
        <v>849.5</v>
      </c>
      <c r="I37" s="17"/>
      <c r="J37" s="15">
        <v>756.5</v>
      </c>
      <c r="K37" s="5" t="str">
        <f>""</f>
        <v/>
      </c>
      <c r="L37" s="15">
        <v>0</v>
      </c>
      <c r="M37" s="14" t="str">
        <f>""</f>
        <v/>
      </c>
      <c r="N37" s="4"/>
    </row>
    <row r="38" spans="1:14" ht="65.25" customHeight="1" x14ac:dyDescent="0.25">
      <c r="A38" s="7" t="s">
        <v>24</v>
      </c>
      <c r="B38" s="8" t="str">
        <f>"Никонов Сергей Андреевич"</f>
        <v>Никонов Сергей Андреевич</v>
      </c>
      <c r="C38" s="9">
        <v>172</v>
      </c>
      <c r="D38" s="9"/>
      <c r="E38" s="10" t="str">
        <f>""</f>
        <v/>
      </c>
      <c r="F38" s="9"/>
      <c r="G38" s="11"/>
      <c r="H38" s="9">
        <v>172</v>
      </c>
      <c r="I38" s="12" t="s">
        <v>22</v>
      </c>
      <c r="J38" s="9">
        <v>145</v>
      </c>
      <c r="K38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8" s="9"/>
      <c r="M38" s="8" t="str">
        <f>""</f>
        <v/>
      </c>
      <c r="N38" s="13"/>
    </row>
    <row r="39" spans="1:14" ht="65.25" customHeight="1" x14ac:dyDescent="0.25">
      <c r="A39" s="6" t="s">
        <v>6</v>
      </c>
      <c r="B39" s="14" t="str">
        <f>"Итого по кандидату"</f>
        <v>Итого по кандидату</v>
      </c>
      <c r="C39" s="15">
        <v>172</v>
      </c>
      <c r="D39" s="15">
        <v>0</v>
      </c>
      <c r="E39" s="5" t="str">
        <f>""</f>
        <v/>
      </c>
      <c r="F39" s="15">
        <v>0</v>
      </c>
      <c r="G39" s="16"/>
      <c r="H39" s="15">
        <v>172</v>
      </c>
      <c r="I39" s="17"/>
      <c r="J39" s="15">
        <v>145</v>
      </c>
      <c r="K39" s="5" t="str">
        <f>""</f>
        <v/>
      </c>
      <c r="L39" s="15">
        <v>0</v>
      </c>
      <c r="M39" s="14" t="str">
        <f>""</f>
        <v/>
      </c>
      <c r="N39" s="4"/>
    </row>
    <row r="40" spans="1:14" ht="65.25" customHeight="1" x14ac:dyDescent="0.25">
      <c r="A40" s="7" t="s">
        <v>25</v>
      </c>
      <c r="B40" s="8" t="str">
        <f>"Попов Олег Николаевич"</f>
        <v>Попов Олег Николаевич</v>
      </c>
      <c r="C40" s="9">
        <v>300</v>
      </c>
      <c r="D40" s="9"/>
      <c r="E40" s="10" t="str">
        <f>""</f>
        <v/>
      </c>
      <c r="F40" s="9"/>
      <c r="G40" s="11"/>
      <c r="H40" s="9">
        <v>300</v>
      </c>
      <c r="I40" s="12" t="s">
        <v>26</v>
      </c>
      <c r="J40" s="9">
        <v>273</v>
      </c>
      <c r="K40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0" s="9"/>
      <c r="M40" s="8" t="str">
        <f>""</f>
        <v/>
      </c>
      <c r="N40" s="13"/>
    </row>
    <row r="41" spans="1:14" ht="65.25" customHeight="1" x14ac:dyDescent="0.25">
      <c r="A41" s="6" t="s">
        <v>6</v>
      </c>
      <c r="B41" s="14" t="str">
        <f>"Итого по кандидату"</f>
        <v>Итого по кандидату</v>
      </c>
      <c r="C41" s="15">
        <v>300</v>
      </c>
      <c r="D41" s="15">
        <v>0</v>
      </c>
      <c r="E41" s="5" t="str">
        <f>""</f>
        <v/>
      </c>
      <c r="F41" s="15">
        <v>0</v>
      </c>
      <c r="G41" s="16"/>
      <c r="H41" s="15">
        <v>300</v>
      </c>
      <c r="I41" s="17"/>
      <c r="J41" s="15">
        <v>273</v>
      </c>
      <c r="K41" s="5" t="str">
        <f>""</f>
        <v/>
      </c>
      <c r="L41" s="15">
        <v>0</v>
      </c>
      <c r="M41" s="14" t="str">
        <f>""</f>
        <v/>
      </c>
      <c r="N41" s="4"/>
    </row>
    <row r="42" spans="1:14" ht="65.25" customHeight="1" x14ac:dyDescent="0.25">
      <c r="A42" s="7" t="s">
        <v>27</v>
      </c>
      <c r="B42" s="8" t="str">
        <f>"Тупицин Алексей Анатольевич"</f>
        <v>Тупицин Алексей Анатольевич</v>
      </c>
      <c r="C42" s="9">
        <v>292</v>
      </c>
      <c r="D42" s="9"/>
      <c r="E42" s="10" t="str">
        <f>""</f>
        <v/>
      </c>
      <c r="F42" s="9"/>
      <c r="G42" s="11"/>
      <c r="H42" s="9">
        <v>292</v>
      </c>
      <c r="I42" s="12" t="s">
        <v>28</v>
      </c>
      <c r="J42" s="9">
        <v>120</v>
      </c>
      <c r="K42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2" s="9"/>
      <c r="M42" s="8" t="str">
        <f>""</f>
        <v/>
      </c>
      <c r="N42" s="13"/>
    </row>
    <row r="43" spans="1:14" ht="65.25" customHeight="1" x14ac:dyDescent="0.25">
      <c r="A43" s="6" t="s">
        <v>6</v>
      </c>
      <c r="B43" s="14" t="str">
        <f>"Итого по кандидату"</f>
        <v>Итого по кандидату</v>
      </c>
      <c r="C43" s="15">
        <v>292</v>
      </c>
      <c r="D43" s="15">
        <v>0</v>
      </c>
      <c r="E43" s="5" t="str">
        <f>""</f>
        <v/>
      </c>
      <c r="F43" s="15">
        <v>0</v>
      </c>
      <c r="G43" s="16"/>
      <c r="H43" s="15">
        <v>292</v>
      </c>
      <c r="I43" s="17"/>
      <c r="J43" s="15">
        <v>120</v>
      </c>
      <c r="K43" s="5" t="str">
        <f>""</f>
        <v/>
      </c>
      <c r="L43" s="15">
        <v>0</v>
      </c>
      <c r="M43" s="14" t="str">
        <f>""</f>
        <v/>
      </c>
      <c r="N43" s="4"/>
    </row>
    <row r="44" spans="1:14" ht="65.25" customHeight="1" x14ac:dyDescent="0.25">
      <c r="A44" s="7" t="s">
        <v>29</v>
      </c>
      <c r="B44" s="8" t="str">
        <f>"Якубовский Александр Владимирович"</f>
        <v>Якубовский Александр Владимирович</v>
      </c>
      <c r="C44" s="9"/>
      <c r="D44" s="9">
        <v>8000</v>
      </c>
      <c r="E44" s="10" t="str">
        <f>"НАЦИОНАЛЬНЫЙ ФОНД ПОДДЕРЖКИ РЕГИОНАЛЬНОГО СОТРУДНИЧЕСТВА И РАЗВИТИЯ"</f>
        <v>НАЦИОНАЛЬНЫЙ ФОНД ПОДДЕРЖКИ РЕГИОНАЛЬНОГО СОТРУДНИЧЕСТВА И РАЗВИТИЯ</v>
      </c>
      <c r="F44" s="9"/>
      <c r="G44" s="11"/>
      <c r="H44" s="9"/>
      <c r="I44" s="12" t="s">
        <v>10</v>
      </c>
      <c r="J44" s="9">
        <v>6000</v>
      </c>
      <c r="K44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4" s="9"/>
      <c r="M44" s="8" t="str">
        <f>""</f>
        <v/>
      </c>
      <c r="N44" s="13"/>
    </row>
    <row r="45" spans="1:14" ht="65.25" customHeight="1" x14ac:dyDescent="0.25">
      <c r="A45" s="7" t="s">
        <v>6</v>
      </c>
      <c r="B45" s="8" t="str">
        <f>""</f>
        <v/>
      </c>
      <c r="C45" s="9"/>
      <c r="D45" s="9">
        <v>8000</v>
      </c>
      <c r="E45" s="10" t="str">
        <f>"ФОНД НАРОДНЫХ ПРОЕКТОВ"</f>
        <v>ФОНД НАРОДНЫХ ПРОЕКТОВ</v>
      </c>
      <c r="F45" s="9"/>
      <c r="G45" s="11"/>
      <c r="H45" s="9"/>
      <c r="I45" s="12" t="s">
        <v>30</v>
      </c>
      <c r="J45" s="9">
        <v>4000</v>
      </c>
      <c r="K45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5" s="9"/>
      <c r="M45" s="8" t="str">
        <f>""</f>
        <v/>
      </c>
      <c r="N45" s="4"/>
    </row>
    <row r="46" spans="1:14" ht="60" customHeight="1" x14ac:dyDescent="0.25">
      <c r="A46" s="7" t="s">
        <v>6</v>
      </c>
      <c r="B46" s="8" t="str">
        <f>""</f>
        <v/>
      </c>
      <c r="C46" s="9"/>
      <c r="D46" s="9">
        <v>7000</v>
      </c>
      <c r="E46" s="10" t="str">
        <f>"ФОНД ПОДДЕРЖКИ БУДУЩИХ ПОКОЛЕНИЙ"</f>
        <v>ФОНД ПОДДЕРЖКИ БУДУЩИХ ПОКОЛЕНИЙ</v>
      </c>
      <c r="F46" s="9"/>
      <c r="G46" s="11"/>
      <c r="H46" s="9"/>
      <c r="I46" s="12" t="s">
        <v>31</v>
      </c>
      <c r="J46" s="9">
        <v>3000</v>
      </c>
      <c r="K46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6" s="9"/>
      <c r="M46" s="8" t="str">
        <f>""</f>
        <v/>
      </c>
      <c r="N46" s="4"/>
    </row>
    <row r="47" spans="1:14" ht="71.25" customHeight="1" x14ac:dyDescent="0.25">
      <c r="A47" s="7" t="s">
        <v>6</v>
      </c>
      <c r="B47" s="8" t="str">
        <f>""</f>
        <v/>
      </c>
      <c r="C47" s="9"/>
      <c r="D47" s="9">
        <v>8000</v>
      </c>
      <c r="E47" s="10" t="str">
        <f>"ИРКУТСКИЙ ФОНД ПОДДЕРЖКИ РЕГИОНАЛЬНОГО СОТРУДНИЧЕСТВА И РАЗВИТИЯ"</f>
        <v>ИРКУТСКИЙ ФОНД ПОДДЕРЖКИ РЕГИОНАЛЬНОГО СОТРУДНИЧЕСТВА И РАЗВИТИЯ</v>
      </c>
      <c r="F47" s="9"/>
      <c r="G47" s="11"/>
      <c r="H47" s="9"/>
      <c r="I47" s="12" t="s">
        <v>32</v>
      </c>
      <c r="J47" s="9">
        <v>2664.57</v>
      </c>
      <c r="K47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7" s="9"/>
      <c r="M47" s="8" t="str">
        <f>""</f>
        <v/>
      </c>
      <c r="N47" s="4"/>
    </row>
    <row r="48" spans="1:14" ht="60" customHeight="1" x14ac:dyDescent="0.25">
      <c r="A48" s="7" t="s">
        <v>6</v>
      </c>
      <c r="B48" s="8" t="str">
        <f>""</f>
        <v/>
      </c>
      <c r="C48" s="9"/>
      <c r="D48" s="9">
        <v>3500</v>
      </c>
      <c r="E48" s="10" t="str">
        <f>"ПЕРМСКИЙ ФПРСР"</f>
        <v>ПЕРМСКИЙ ФПРСР</v>
      </c>
      <c r="F48" s="9"/>
      <c r="G48" s="11"/>
      <c r="H48" s="9"/>
      <c r="I48" s="12" t="s">
        <v>33</v>
      </c>
      <c r="J48" s="9">
        <v>2500</v>
      </c>
      <c r="K48" s="10" t="str">
        <f t="shared" ref="K48:K60" si="16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8" s="9"/>
      <c r="M48" s="8" t="str">
        <f>""</f>
        <v/>
      </c>
      <c r="N48" s="4"/>
    </row>
    <row r="49" spans="1:14" ht="60" customHeight="1" x14ac:dyDescent="0.25">
      <c r="A49" s="7" t="s">
        <v>6</v>
      </c>
      <c r="B49" s="8" t="str">
        <f>""</f>
        <v/>
      </c>
      <c r="C49" s="9"/>
      <c r="D49" s="9">
        <v>2000</v>
      </c>
      <c r="E49" s="10" t="str">
        <f>"КРАСНОЯРСКИЙ ФПРСР"</f>
        <v>КРАСНОЯРСКИЙ ФПРСР</v>
      </c>
      <c r="F49" s="9"/>
      <c r="G49" s="11"/>
      <c r="H49" s="9"/>
      <c r="I49" s="12" t="s">
        <v>28</v>
      </c>
      <c r="J49" s="9">
        <v>2500</v>
      </c>
      <c r="K49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9" s="9"/>
      <c r="M49" s="8" t="str">
        <f>""</f>
        <v/>
      </c>
      <c r="N49" s="4"/>
    </row>
    <row r="50" spans="1:14" ht="65.25" customHeight="1" x14ac:dyDescent="0.25">
      <c r="A50" s="7" t="s">
        <v>6</v>
      </c>
      <c r="B50" s="8" t="str">
        <f>""</f>
        <v/>
      </c>
      <c r="C50" s="9"/>
      <c r="D50" s="9"/>
      <c r="E50" s="10" t="str">
        <f>""</f>
        <v/>
      </c>
      <c r="F50" s="9"/>
      <c r="G50" s="11"/>
      <c r="H50" s="9"/>
      <c r="I50" s="12" t="s">
        <v>34</v>
      </c>
      <c r="J50" s="9">
        <v>2200</v>
      </c>
      <c r="K50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0" s="9"/>
      <c r="M50" s="8" t="str">
        <f>""</f>
        <v/>
      </c>
      <c r="N50" s="4"/>
    </row>
    <row r="51" spans="1:14" ht="65.25" customHeight="1" x14ac:dyDescent="0.25">
      <c r="A51" s="7" t="s">
        <v>6</v>
      </c>
      <c r="B51" s="8" t="str">
        <f>""</f>
        <v/>
      </c>
      <c r="C51" s="9"/>
      <c r="D51" s="9"/>
      <c r="E51" s="10" t="str">
        <f>""</f>
        <v/>
      </c>
      <c r="F51" s="9"/>
      <c r="G51" s="11"/>
      <c r="H51" s="9"/>
      <c r="I51" s="12" t="s">
        <v>35</v>
      </c>
      <c r="J51" s="9">
        <v>2000</v>
      </c>
      <c r="K51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1" s="9"/>
      <c r="M51" s="8" t="str">
        <f>""</f>
        <v/>
      </c>
      <c r="N51" s="4"/>
    </row>
    <row r="52" spans="1:14" ht="65.25" customHeight="1" x14ac:dyDescent="0.25">
      <c r="A52" s="7" t="s">
        <v>6</v>
      </c>
      <c r="B52" s="8" t="str">
        <f>""</f>
        <v/>
      </c>
      <c r="C52" s="9"/>
      <c r="D52" s="9"/>
      <c r="E52" s="10" t="str">
        <f>""</f>
        <v/>
      </c>
      <c r="F52" s="9"/>
      <c r="G52" s="11"/>
      <c r="H52" s="9"/>
      <c r="I52" s="12" t="s">
        <v>36</v>
      </c>
      <c r="J52" s="9">
        <v>2000</v>
      </c>
      <c r="K52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2" s="9"/>
      <c r="M52" s="8" t="str">
        <f>""</f>
        <v/>
      </c>
      <c r="N52" s="4"/>
    </row>
    <row r="53" spans="1:14" ht="65.25" customHeight="1" x14ac:dyDescent="0.25">
      <c r="A53" s="7" t="s">
        <v>6</v>
      </c>
      <c r="B53" s="8" t="str">
        <f>""</f>
        <v/>
      </c>
      <c r="C53" s="9"/>
      <c r="D53" s="9"/>
      <c r="E53" s="10" t="str">
        <f>""</f>
        <v/>
      </c>
      <c r="F53" s="9"/>
      <c r="G53" s="11"/>
      <c r="H53" s="9"/>
      <c r="I53" s="12" t="s">
        <v>37</v>
      </c>
      <c r="J53" s="9">
        <v>1850</v>
      </c>
      <c r="K53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3" s="9"/>
      <c r="M53" s="8" t="str">
        <f>""</f>
        <v/>
      </c>
      <c r="N53" s="4"/>
    </row>
    <row r="54" spans="1:14" ht="65.25" customHeight="1" x14ac:dyDescent="0.25">
      <c r="A54" s="7" t="s">
        <v>6</v>
      </c>
      <c r="B54" s="8" t="str">
        <f>""</f>
        <v/>
      </c>
      <c r="C54" s="9"/>
      <c r="D54" s="9"/>
      <c r="E54" s="10" t="str">
        <f>""</f>
        <v/>
      </c>
      <c r="F54" s="9"/>
      <c r="G54" s="11"/>
      <c r="H54" s="9"/>
      <c r="I54" s="12" t="s">
        <v>38</v>
      </c>
      <c r="J54" s="9">
        <v>1559</v>
      </c>
      <c r="K54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4" s="9"/>
      <c r="M54" s="8" t="str">
        <f>""</f>
        <v/>
      </c>
      <c r="N54" s="4"/>
    </row>
    <row r="55" spans="1:14" ht="65.25" customHeight="1" x14ac:dyDescent="0.25">
      <c r="A55" s="7" t="s">
        <v>6</v>
      </c>
      <c r="B55" s="8" t="str">
        <f>""</f>
        <v/>
      </c>
      <c r="C55" s="9"/>
      <c r="D55" s="9"/>
      <c r="E55" s="10" t="str">
        <f>""</f>
        <v/>
      </c>
      <c r="F55" s="9"/>
      <c r="G55" s="11"/>
      <c r="H55" s="9"/>
      <c r="I55" s="12" t="s">
        <v>39</v>
      </c>
      <c r="J55" s="9">
        <v>1100</v>
      </c>
      <c r="K55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5" s="9"/>
      <c r="M55" s="8" t="str">
        <f>""</f>
        <v/>
      </c>
      <c r="N55" s="4"/>
    </row>
    <row r="56" spans="1:14" ht="65.25" customHeight="1" x14ac:dyDescent="0.25">
      <c r="A56" s="7" t="s">
        <v>6</v>
      </c>
      <c r="B56" s="8" t="str">
        <f>""</f>
        <v/>
      </c>
      <c r="C56" s="9"/>
      <c r="D56" s="9"/>
      <c r="E56" s="10" t="str">
        <f>""</f>
        <v/>
      </c>
      <c r="F56" s="9"/>
      <c r="G56" s="11"/>
      <c r="H56" s="9"/>
      <c r="I56" s="12" t="s">
        <v>13</v>
      </c>
      <c r="J56" s="9">
        <v>1100</v>
      </c>
      <c r="K56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6" s="9"/>
      <c r="M56" s="8" t="str">
        <f>""</f>
        <v/>
      </c>
      <c r="N56" s="4"/>
    </row>
    <row r="57" spans="1:14" ht="65.25" customHeight="1" x14ac:dyDescent="0.25">
      <c r="A57" s="7" t="s">
        <v>6</v>
      </c>
      <c r="B57" s="8" t="str">
        <f>""</f>
        <v/>
      </c>
      <c r="C57" s="9"/>
      <c r="D57" s="9"/>
      <c r="E57" s="10" t="str">
        <f>""</f>
        <v/>
      </c>
      <c r="F57" s="9"/>
      <c r="G57" s="11"/>
      <c r="H57" s="9"/>
      <c r="I57" s="12" t="s">
        <v>40</v>
      </c>
      <c r="J57" s="9">
        <v>1000</v>
      </c>
      <c r="K57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7" s="9"/>
      <c r="M57" s="8" t="str">
        <f>""</f>
        <v/>
      </c>
      <c r="N57" s="4"/>
    </row>
    <row r="58" spans="1:14" ht="65.25" customHeight="1" x14ac:dyDescent="0.25">
      <c r="A58" s="7" t="s">
        <v>6</v>
      </c>
      <c r="B58" s="8" t="str">
        <f>""</f>
        <v/>
      </c>
      <c r="C58" s="9"/>
      <c r="D58" s="9"/>
      <c r="E58" s="10" t="str">
        <f>""</f>
        <v/>
      </c>
      <c r="F58" s="9"/>
      <c r="G58" s="11"/>
      <c r="H58" s="9"/>
      <c r="I58" s="12" t="s">
        <v>41</v>
      </c>
      <c r="J58" s="9">
        <v>1000</v>
      </c>
      <c r="K58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8" s="9"/>
      <c r="M58" s="8" t="str">
        <f>""</f>
        <v/>
      </c>
      <c r="N58" s="4"/>
    </row>
    <row r="59" spans="1:14" ht="65.25" customHeight="1" x14ac:dyDescent="0.25">
      <c r="A59" s="7" t="s">
        <v>6</v>
      </c>
      <c r="B59" s="8" t="str">
        <f>""</f>
        <v/>
      </c>
      <c r="C59" s="9"/>
      <c r="D59" s="9"/>
      <c r="E59" s="10" t="str">
        <f>""</f>
        <v/>
      </c>
      <c r="F59" s="9"/>
      <c r="G59" s="11"/>
      <c r="H59" s="9"/>
      <c r="I59" s="12" t="s">
        <v>9</v>
      </c>
      <c r="J59" s="9">
        <v>1000</v>
      </c>
      <c r="K59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9" s="9"/>
      <c r="M59" s="8" t="str">
        <f>""</f>
        <v/>
      </c>
      <c r="N59" s="4"/>
    </row>
    <row r="60" spans="1:14" ht="65.25" customHeight="1" x14ac:dyDescent="0.25">
      <c r="A60" s="7" t="s">
        <v>6</v>
      </c>
      <c r="B60" s="8" t="str">
        <f>""</f>
        <v/>
      </c>
      <c r="C60" s="9"/>
      <c r="D60" s="9"/>
      <c r="E60" s="10" t="str">
        <f>""</f>
        <v/>
      </c>
      <c r="F60" s="9"/>
      <c r="G60" s="11"/>
      <c r="H60" s="9"/>
      <c r="I60" s="12" t="s">
        <v>16</v>
      </c>
      <c r="J60" s="9">
        <v>512.45000000000005</v>
      </c>
      <c r="K60" s="10" t="str">
        <f t="shared" si="16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0" s="9"/>
      <c r="M60" s="8" t="str">
        <f>""</f>
        <v/>
      </c>
      <c r="N60" s="4"/>
    </row>
    <row r="61" spans="1:14" ht="65.25" customHeight="1" x14ac:dyDescent="0.25">
      <c r="A61" s="7" t="s">
        <v>6</v>
      </c>
      <c r="B61" s="8" t="str">
        <f>""</f>
        <v/>
      </c>
      <c r="C61" s="9"/>
      <c r="D61" s="9"/>
      <c r="E61" s="10" t="str">
        <f>""</f>
        <v/>
      </c>
      <c r="F61" s="9"/>
      <c r="G61" s="11"/>
      <c r="H61" s="9"/>
      <c r="I61" s="12" t="s">
        <v>32</v>
      </c>
      <c r="J61" s="9">
        <v>324</v>
      </c>
      <c r="K61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1" s="9"/>
      <c r="M61" s="8" t="str">
        <f>""</f>
        <v/>
      </c>
      <c r="N61" s="4"/>
    </row>
    <row r="62" spans="1:14" ht="65.25" customHeight="1" x14ac:dyDescent="0.25">
      <c r="A62" s="7" t="s">
        <v>6</v>
      </c>
      <c r="B62" s="8" t="str">
        <f>""</f>
        <v/>
      </c>
      <c r="C62" s="9"/>
      <c r="D62" s="9"/>
      <c r="E62" s="10" t="str">
        <f>""</f>
        <v/>
      </c>
      <c r="F62" s="9"/>
      <c r="G62" s="11"/>
      <c r="H62" s="9"/>
      <c r="I62" s="12" t="s">
        <v>28</v>
      </c>
      <c r="J62" s="9">
        <v>311</v>
      </c>
      <c r="K62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2" s="9"/>
      <c r="M62" s="8" t="str">
        <f>""</f>
        <v/>
      </c>
      <c r="N62" s="4"/>
    </row>
    <row r="63" spans="1:14" ht="65.25" customHeight="1" x14ac:dyDescent="0.25">
      <c r="A63" s="7" t="s">
        <v>6</v>
      </c>
      <c r="B63" s="8" t="str">
        <f>""</f>
        <v/>
      </c>
      <c r="C63" s="9"/>
      <c r="D63" s="9"/>
      <c r="E63" s="10" t="str">
        <f>""</f>
        <v/>
      </c>
      <c r="F63" s="9"/>
      <c r="G63" s="11"/>
      <c r="H63" s="9"/>
      <c r="I63" s="12" t="s">
        <v>42</v>
      </c>
      <c r="J63" s="9">
        <v>311</v>
      </c>
      <c r="K63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3" s="9"/>
      <c r="M63" s="8" t="str">
        <f>""</f>
        <v/>
      </c>
      <c r="N63" s="4"/>
    </row>
    <row r="64" spans="1:14" ht="65.25" customHeight="1" x14ac:dyDescent="0.25">
      <c r="A64" s="7" t="s">
        <v>6</v>
      </c>
      <c r="B64" s="8" t="str">
        <f>""</f>
        <v/>
      </c>
      <c r="C64" s="9"/>
      <c r="D64" s="9"/>
      <c r="E64" s="10" t="str">
        <f>""</f>
        <v/>
      </c>
      <c r="F64" s="9"/>
      <c r="G64" s="11"/>
      <c r="H64" s="9"/>
      <c r="I64" s="12" t="s">
        <v>43</v>
      </c>
      <c r="J64" s="9">
        <v>300</v>
      </c>
      <c r="K64" s="10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4" s="9"/>
      <c r="M64" s="8" t="str">
        <f>""</f>
        <v/>
      </c>
      <c r="N64" s="4"/>
    </row>
    <row r="65" spans="1:14" ht="65.25" customHeight="1" x14ac:dyDescent="0.25">
      <c r="A65" s="7" t="s">
        <v>6</v>
      </c>
      <c r="B65" s="8" t="str">
        <f>""</f>
        <v/>
      </c>
      <c r="C65" s="9"/>
      <c r="D65" s="9"/>
      <c r="E65" s="10" t="str">
        <f>""</f>
        <v/>
      </c>
      <c r="F65" s="9"/>
      <c r="G65" s="11"/>
      <c r="H65" s="9"/>
      <c r="I65" s="12" t="s">
        <v>44</v>
      </c>
      <c r="J65" s="9">
        <v>222</v>
      </c>
      <c r="K65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5" s="9"/>
      <c r="M65" s="8" t="str">
        <f>""</f>
        <v/>
      </c>
      <c r="N65" s="4"/>
    </row>
    <row r="66" spans="1:14" ht="65.25" customHeight="1" x14ac:dyDescent="0.25">
      <c r="A66" s="7" t="s">
        <v>6</v>
      </c>
      <c r="B66" s="8" t="str">
        <f>""</f>
        <v/>
      </c>
      <c r="C66" s="9"/>
      <c r="D66" s="9"/>
      <c r="E66" s="10" t="str">
        <f>""</f>
        <v/>
      </c>
      <c r="F66" s="9"/>
      <c r="G66" s="11"/>
      <c r="H66" s="9"/>
      <c r="I66" s="12" t="s">
        <v>45</v>
      </c>
      <c r="J66" s="9">
        <v>120</v>
      </c>
      <c r="K66" s="10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66" s="9"/>
      <c r="M66" s="8" t="str">
        <f>""</f>
        <v/>
      </c>
      <c r="N66" s="4"/>
    </row>
    <row r="67" spans="1:14" ht="65.25" customHeight="1" x14ac:dyDescent="0.25">
      <c r="A67" s="7" t="s">
        <v>6</v>
      </c>
      <c r="B67" s="8" t="str">
        <f>""</f>
        <v/>
      </c>
      <c r="C67" s="9"/>
      <c r="D67" s="9"/>
      <c r="E67" s="10" t="str">
        <f>""</f>
        <v/>
      </c>
      <c r="F67" s="9"/>
      <c r="G67" s="11"/>
      <c r="H67" s="9"/>
      <c r="I67" s="12" t="s">
        <v>37</v>
      </c>
      <c r="J67" s="9">
        <v>132.55000000000001</v>
      </c>
      <c r="K67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7" s="9"/>
      <c r="M67" s="8" t="str">
        <f>""</f>
        <v/>
      </c>
      <c r="N67" s="4"/>
    </row>
    <row r="68" spans="1:14" ht="65.25" customHeight="1" x14ac:dyDescent="0.25">
      <c r="A68" s="7" t="s">
        <v>6</v>
      </c>
      <c r="B68" s="8" t="str">
        <f>""</f>
        <v/>
      </c>
      <c r="C68" s="9"/>
      <c r="D68" s="9"/>
      <c r="E68" s="10" t="str">
        <f>""</f>
        <v/>
      </c>
      <c r="F68" s="9"/>
      <c r="G68" s="11"/>
      <c r="H68" s="9"/>
      <c r="I68" s="12" t="s">
        <v>15</v>
      </c>
      <c r="J68" s="9">
        <v>130.94999999999999</v>
      </c>
      <c r="K68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8" s="9"/>
      <c r="M68" s="8" t="str">
        <f>""</f>
        <v/>
      </c>
      <c r="N68" s="4"/>
    </row>
    <row r="69" spans="1:14" ht="65.25" customHeight="1" x14ac:dyDescent="0.25">
      <c r="A69" s="7" t="s">
        <v>6</v>
      </c>
      <c r="B69" s="8" t="str">
        <f>""</f>
        <v/>
      </c>
      <c r="C69" s="9"/>
      <c r="D69" s="9"/>
      <c r="E69" s="10" t="str">
        <f>""</f>
        <v/>
      </c>
      <c r="F69" s="9"/>
      <c r="G69" s="11"/>
      <c r="H69" s="9"/>
      <c r="I69" s="12" t="s">
        <v>46</v>
      </c>
      <c r="J69" s="9">
        <v>130.94999999999999</v>
      </c>
      <c r="K69" s="10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69" s="9"/>
      <c r="M69" s="8" t="str">
        <f>""</f>
        <v/>
      </c>
      <c r="N69" s="4"/>
    </row>
    <row r="70" spans="1:14" ht="65.25" customHeight="1" x14ac:dyDescent="0.25">
      <c r="A70" s="7" t="s">
        <v>6</v>
      </c>
      <c r="B70" s="8" t="str">
        <f>""</f>
        <v/>
      </c>
      <c r="C70" s="9"/>
      <c r="D70" s="9"/>
      <c r="E70" s="10" t="str">
        <f>""</f>
        <v/>
      </c>
      <c r="F70" s="9"/>
      <c r="G70" s="11"/>
      <c r="H70" s="9"/>
      <c r="I70" s="12" t="s">
        <v>31</v>
      </c>
      <c r="J70" s="9">
        <v>110</v>
      </c>
      <c r="K70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0" s="9"/>
      <c r="M70" s="8" t="str">
        <f>""</f>
        <v/>
      </c>
      <c r="N70" s="4"/>
    </row>
    <row r="71" spans="1:14" ht="65.25" customHeight="1" x14ac:dyDescent="0.25">
      <c r="A71" s="7" t="s">
        <v>6</v>
      </c>
      <c r="B71" s="8" t="str">
        <f>""</f>
        <v/>
      </c>
      <c r="C71" s="9"/>
      <c r="D71" s="9"/>
      <c r="E71" s="10" t="str">
        <f>""</f>
        <v/>
      </c>
      <c r="F71" s="9"/>
      <c r="G71" s="11"/>
      <c r="H71" s="9"/>
      <c r="I71" s="12" t="s">
        <v>47</v>
      </c>
      <c r="J71" s="9">
        <v>109.04</v>
      </c>
      <c r="K71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1" s="9"/>
      <c r="M71" s="8" t="str">
        <f>""</f>
        <v/>
      </c>
      <c r="N71" s="4"/>
    </row>
    <row r="72" spans="1:14" ht="65.25" customHeight="1" x14ac:dyDescent="0.25">
      <c r="A72" s="7" t="s">
        <v>6</v>
      </c>
      <c r="B72" s="8" t="str">
        <f>""</f>
        <v/>
      </c>
      <c r="C72" s="9"/>
      <c r="D72" s="9"/>
      <c r="E72" s="10" t="str">
        <f>""</f>
        <v/>
      </c>
      <c r="F72" s="9"/>
      <c r="G72" s="11"/>
      <c r="H72" s="9"/>
      <c r="I72" s="12" t="s">
        <v>14</v>
      </c>
      <c r="J72" s="9">
        <v>109.04</v>
      </c>
      <c r="K72" s="10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2" s="9"/>
      <c r="M72" s="8" t="str">
        <f>""</f>
        <v/>
      </c>
      <c r="N72" s="4"/>
    </row>
    <row r="73" spans="1:14" ht="30.75" customHeight="1" x14ac:dyDescent="0.25">
      <c r="A73" s="6" t="s">
        <v>6</v>
      </c>
      <c r="B73" s="14" t="str">
        <f>"Итого по кандидату"</f>
        <v>Итого по кандидату</v>
      </c>
      <c r="C73" s="15">
        <v>40000</v>
      </c>
      <c r="D73" s="15">
        <v>36500</v>
      </c>
      <c r="E73" s="5" t="str">
        <f>""</f>
        <v/>
      </c>
      <c r="F73" s="15">
        <v>0</v>
      </c>
      <c r="G73" s="16"/>
      <c r="H73" s="15">
        <v>40000</v>
      </c>
      <c r="I73" s="17"/>
      <c r="J73" s="15">
        <v>38296.559999999998</v>
      </c>
      <c r="K73" s="5" t="str">
        <f>""</f>
        <v/>
      </c>
      <c r="L73" s="15">
        <v>0</v>
      </c>
      <c r="M73" s="14" t="str">
        <f>""</f>
        <v/>
      </c>
      <c r="N73" s="4"/>
    </row>
    <row r="74" spans="1:14" ht="29.25" customHeight="1" x14ac:dyDescent="0.25">
      <c r="A74" s="6" t="s">
        <v>6</v>
      </c>
      <c r="B74" s="14" t="str">
        <f>"Итого"</f>
        <v>Итого</v>
      </c>
      <c r="C74" s="15">
        <v>49591.38</v>
      </c>
      <c r="D74" s="15">
        <v>38000</v>
      </c>
      <c r="E74" s="5" t="str">
        <f>""</f>
        <v/>
      </c>
      <c r="F74" s="15">
        <v>200</v>
      </c>
      <c r="G74" s="16">
        <v>1</v>
      </c>
      <c r="H74" s="15">
        <v>49583.32</v>
      </c>
      <c r="I74" s="17"/>
      <c r="J74" s="15">
        <v>45754.41</v>
      </c>
      <c r="K74" s="5" t="str">
        <f>""</f>
        <v/>
      </c>
      <c r="L74" s="15">
        <v>0</v>
      </c>
      <c r="M74" s="14" t="str">
        <f>""</f>
        <v/>
      </c>
      <c r="N74" s="13"/>
    </row>
    <row r="75" spans="1:14" x14ac:dyDescent="0.25">
      <c r="N75" s="13"/>
    </row>
  </sheetData>
  <mergeCells count="19">
    <mergeCell ref="I8:I9"/>
    <mergeCell ref="J8:J9"/>
    <mergeCell ref="K8:K9"/>
    <mergeCell ref="A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Kfpp38</dc:creator>
  <cp:lastModifiedBy>Светлана Ануфриева</cp:lastModifiedBy>
  <dcterms:created xsi:type="dcterms:W3CDTF">2021-09-18T05:05:37Z</dcterms:created>
  <dcterms:modified xsi:type="dcterms:W3CDTF">2021-09-18T07:03:55Z</dcterms:modified>
</cp:coreProperties>
</file>