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cuments\Тверские ведомости\Новая папка2021_Опубликование СПРС на 10.09\"/>
    </mc:Choice>
  </mc:AlternateContent>
  <bookViews>
    <workbookView xWindow="0" yWindow="105" windowWidth="28755" windowHeight="15135"/>
  </bookViews>
  <sheets>
    <sheet name="Отчет" sheetId="1" r:id="rId1"/>
  </sheets>
  <definedNames>
    <definedName name="_xlnm._FilterDatabase" localSheetId="0" hidden="1">Отчет!$A$10:$O$110</definedName>
    <definedName name="_xlnm.Print_Titles" localSheetId="0">Отчет!$10:$10</definedName>
  </definedNames>
  <calcPr calcId="152511"/>
</workbook>
</file>

<file path=xl/calcChain.xml><?xml version="1.0" encoding="utf-8"?>
<calcChain xmlns="http://schemas.openxmlformats.org/spreadsheetml/2006/main">
  <c r="K105" i="1" l="1"/>
  <c r="K104" i="1"/>
  <c r="K103" i="1"/>
  <c r="K102" i="1"/>
  <c r="K101" i="1"/>
  <c r="K100" i="1"/>
  <c r="K99" i="1"/>
  <c r="K95" i="1"/>
  <c r="K91" i="1"/>
  <c r="K90" i="1"/>
  <c r="K82" i="1"/>
  <c r="K81" i="1"/>
  <c r="K80" i="1"/>
  <c r="K79" i="1"/>
  <c r="K65" i="1"/>
  <c r="K53" i="1"/>
  <c r="K49" i="1"/>
  <c r="K40" i="1"/>
  <c r="K29" i="1"/>
  <c r="K28" i="1"/>
  <c r="K27" i="1"/>
  <c r="K26" i="1"/>
  <c r="K55" i="1"/>
  <c r="K51" i="1"/>
  <c r="K42" i="1"/>
  <c r="K41" i="1"/>
  <c r="K33" i="1"/>
  <c r="K32" i="1"/>
  <c r="K17" i="1"/>
  <c r="K16" i="1"/>
  <c r="K13" i="1"/>
  <c r="K93" i="1"/>
  <c r="K50" i="1"/>
  <c r="K46" i="1"/>
  <c r="K38" i="1"/>
  <c r="K37" i="1"/>
  <c r="K36" i="1"/>
  <c r="K35" i="1"/>
  <c r="K34" i="1"/>
  <c r="K31" i="1"/>
  <c r="K19" i="1"/>
  <c r="K15" i="1"/>
  <c r="K14" i="1"/>
  <c r="K12" i="1"/>
  <c r="M110" i="1" l="1"/>
  <c r="K110" i="1"/>
  <c r="E110" i="1"/>
  <c r="M109" i="1"/>
  <c r="K109" i="1"/>
  <c r="E109" i="1"/>
  <c r="M108" i="1"/>
  <c r="K108" i="1"/>
  <c r="E108" i="1"/>
  <c r="B108" i="1"/>
  <c r="M107" i="1"/>
  <c r="K107" i="1"/>
  <c r="E107" i="1"/>
  <c r="B107" i="1"/>
  <c r="M106" i="1"/>
  <c r="K106" i="1"/>
  <c r="E106" i="1"/>
  <c r="B106" i="1"/>
  <c r="M105" i="1"/>
  <c r="E105" i="1"/>
  <c r="B105" i="1"/>
  <c r="M104" i="1"/>
  <c r="E104" i="1"/>
  <c r="B104" i="1"/>
  <c r="M103" i="1"/>
  <c r="E103" i="1"/>
  <c r="B103" i="1"/>
  <c r="M102" i="1"/>
  <c r="E102" i="1"/>
  <c r="B102" i="1"/>
  <c r="M101" i="1"/>
  <c r="E101" i="1"/>
  <c r="B101" i="1"/>
  <c r="M100" i="1"/>
  <c r="E100" i="1"/>
  <c r="B100" i="1"/>
  <c r="M99" i="1"/>
  <c r="E99" i="1"/>
  <c r="B99" i="1"/>
  <c r="M98" i="1"/>
  <c r="K98" i="1"/>
  <c r="E98" i="1"/>
  <c r="B98" i="1"/>
  <c r="M97" i="1"/>
  <c r="K97" i="1"/>
  <c r="E97" i="1"/>
  <c r="B97" i="1"/>
  <c r="M96" i="1"/>
  <c r="K96" i="1"/>
  <c r="E96" i="1"/>
  <c r="B96" i="1"/>
  <c r="M95" i="1"/>
  <c r="E95" i="1"/>
  <c r="B95" i="1"/>
  <c r="M94" i="1"/>
  <c r="K94" i="1"/>
  <c r="E94" i="1"/>
  <c r="B94" i="1"/>
  <c r="M93" i="1"/>
  <c r="E93" i="1"/>
  <c r="B93" i="1"/>
  <c r="M92" i="1"/>
  <c r="K92" i="1"/>
  <c r="E92" i="1"/>
  <c r="B92" i="1"/>
  <c r="M91" i="1"/>
  <c r="E91" i="1"/>
  <c r="B91" i="1"/>
  <c r="M90" i="1"/>
  <c r="E90" i="1"/>
  <c r="B90" i="1"/>
  <c r="M89" i="1"/>
  <c r="K89" i="1"/>
  <c r="E89" i="1"/>
  <c r="B89" i="1"/>
  <c r="M88" i="1"/>
  <c r="K88" i="1"/>
  <c r="E88" i="1"/>
  <c r="B88" i="1"/>
  <c r="M87" i="1"/>
  <c r="K87" i="1"/>
  <c r="E87" i="1"/>
  <c r="B87" i="1"/>
  <c r="M86" i="1"/>
  <c r="K86" i="1"/>
  <c r="E86" i="1"/>
  <c r="B86" i="1"/>
  <c r="M85" i="1"/>
  <c r="K85" i="1"/>
  <c r="E85" i="1"/>
  <c r="B85" i="1"/>
  <c r="M84" i="1"/>
  <c r="K84" i="1"/>
  <c r="E84" i="1"/>
  <c r="B84" i="1"/>
  <c r="M83" i="1"/>
  <c r="K83" i="1"/>
  <c r="E83" i="1"/>
  <c r="B83" i="1"/>
  <c r="M82" i="1"/>
  <c r="E82" i="1"/>
  <c r="B82" i="1"/>
  <c r="M81" i="1"/>
  <c r="E81" i="1"/>
  <c r="B81" i="1"/>
  <c r="M80" i="1"/>
  <c r="E80" i="1"/>
  <c r="B80" i="1"/>
  <c r="M79" i="1"/>
  <c r="E79" i="1"/>
  <c r="B79" i="1"/>
  <c r="M78" i="1"/>
  <c r="K78" i="1"/>
  <c r="E78" i="1"/>
  <c r="B78" i="1"/>
  <c r="M77" i="1"/>
  <c r="K77" i="1"/>
  <c r="E77" i="1"/>
  <c r="B77" i="1"/>
  <c r="M76" i="1"/>
  <c r="K76" i="1"/>
  <c r="E76" i="1"/>
  <c r="B76" i="1"/>
  <c r="M75" i="1"/>
  <c r="K75" i="1"/>
  <c r="E75" i="1"/>
  <c r="B75" i="1"/>
  <c r="M74" i="1"/>
  <c r="K74" i="1"/>
  <c r="E74" i="1"/>
  <c r="B74" i="1"/>
  <c r="M73" i="1"/>
  <c r="K73" i="1"/>
  <c r="E73" i="1"/>
  <c r="B73" i="1"/>
  <c r="M72" i="1"/>
  <c r="K72" i="1"/>
  <c r="E72" i="1"/>
  <c r="B72" i="1"/>
  <c r="M71" i="1"/>
  <c r="K71" i="1"/>
  <c r="E71" i="1"/>
  <c r="B71" i="1"/>
  <c r="M70" i="1"/>
  <c r="K70" i="1"/>
  <c r="E70" i="1"/>
  <c r="B70" i="1"/>
  <c r="M69" i="1"/>
  <c r="K69" i="1"/>
  <c r="E69" i="1"/>
  <c r="B69" i="1"/>
  <c r="M68" i="1"/>
  <c r="K68" i="1"/>
  <c r="E68" i="1"/>
  <c r="B68" i="1"/>
  <c r="M67" i="1"/>
  <c r="K67" i="1"/>
  <c r="E67" i="1"/>
  <c r="B67" i="1"/>
  <c r="M66" i="1"/>
  <c r="K66" i="1"/>
  <c r="E66" i="1"/>
  <c r="B66" i="1"/>
  <c r="M65" i="1"/>
  <c r="E65" i="1"/>
  <c r="B65" i="1"/>
  <c r="M64" i="1"/>
  <c r="K64" i="1"/>
  <c r="E64" i="1"/>
  <c r="B64" i="1"/>
  <c r="M63" i="1"/>
  <c r="K63" i="1"/>
  <c r="E63" i="1"/>
  <c r="B63" i="1"/>
  <c r="M62" i="1"/>
  <c r="K62" i="1"/>
  <c r="E62" i="1"/>
  <c r="B62" i="1"/>
  <c r="M61" i="1"/>
  <c r="K61" i="1"/>
  <c r="E61" i="1"/>
  <c r="B61" i="1"/>
  <c r="M60" i="1"/>
  <c r="K60" i="1"/>
  <c r="E60" i="1"/>
  <c r="B60" i="1"/>
  <c r="M59" i="1"/>
  <c r="K59" i="1"/>
  <c r="E59" i="1"/>
  <c r="B59" i="1"/>
  <c r="M58" i="1"/>
  <c r="K58" i="1"/>
  <c r="E58" i="1"/>
  <c r="B58" i="1"/>
  <c r="M57" i="1"/>
  <c r="K57" i="1"/>
  <c r="E57" i="1"/>
  <c r="B57" i="1"/>
  <c r="M56" i="1"/>
  <c r="K56" i="1"/>
  <c r="E56" i="1"/>
  <c r="B56" i="1"/>
  <c r="M55" i="1"/>
  <c r="E55" i="1"/>
  <c r="B55" i="1"/>
  <c r="M54" i="1"/>
  <c r="K54" i="1"/>
  <c r="E54" i="1"/>
  <c r="B54" i="1"/>
  <c r="M53" i="1"/>
  <c r="E53" i="1"/>
  <c r="B53" i="1"/>
  <c r="M52" i="1"/>
  <c r="K52" i="1"/>
  <c r="E52" i="1"/>
  <c r="B52" i="1"/>
  <c r="M51" i="1"/>
  <c r="E51" i="1"/>
  <c r="B51" i="1"/>
  <c r="M50" i="1"/>
  <c r="E50" i="1"/>
  <c r="B50" i="1"/>
  <c r="M49" i="1"/>
  <c r="E49" i="1"/>
  <c r="B49" i="1"/>
  <c r="M48" i="1"/>
  <c r="K48" i="1"/>
  <c r="E48" i="1"/>
  <c r="B48" i="1"/>
  <c r="M47" i="1"/>
  <c r="K47" i="1"/>
  <c r="E47" i="1"/>
  <c r="B47" i="1"/>
  <c r="M46" i="1"/>
  <c r="E46" i="1"/>
  <c r="B46" i="1"/>
  <c r="M44" i="1"/>
  <c r="K44" i="1"/>
  <c r="E44" i="1"/>
  <c r="M43" i="1"/>
  <c r="K43" i="1"/>
  <c r="E43" i="1"/>
  <c r="B43" i="1"/>
  <c r="M42" i="1"/>
  <c r="E42" i="1"/>
  <c r="B42" i="1"/>
  <c r="M41" i="1"/>
  <c r="E41" i="1"/>
  <c r="B41" i="1"/>
  <c r="M40" i="1"/>
  <c r="E40" i="1"/>
  <c r="B40" i="1"/>
  <c r="M39" i="1"/>
  <c r="K39" i="1"/>
  <c r="E39" i="1"/>
  <c r="B39" i="1"/>
  <c r="M38" i="1"/>
  <c r="E38" i="1"/>
  <c r="B38" i="1"/>
  <c r="M37" i="1"/>
  <c r="E37" i="1"/>
  <c r="B37" i="1"/>
  <c r="M36" i="1"/>
  <c r="E36" i="1"/>
  <c r="B36" i="1"/>
  <c r="M35" i="1"/>
  <c r="E35" i="1"/>
  <c r="B35" i="1"/>
  <c r="M34" i="1"/>
  <c r="E34" i="1"/>
  <c r="B34" i="1"/>
  <c r="M33" i="1"/>
  <c r="E33" i="1"/>
  <c r="B33" i="1"/>
  <c r="M32" i="1"/>
  <c r="E32" i="1"/>
  <c r="B32" i="1"/>
  <c r="M31" i="1"/>
  <c r="E31" i="1"/>
  <c r="B31" i="1"/>
  <c r="M30" i="1"/>
  <c r="K30" i="1"/>
  <c r="E30" i="1"/>
  <c r="B30" i="1"/>
  <c r="M29" i="1"/>
  <c r="E29" i="1"/>
  <c r="B29" i="1"/>
  <c r="M28" i="1"/>
  <c r="E28" i="1"/>
  <c r="B28" i="1"/>
  <c r="M27" i="1"/>
  <c r="E27" i="1"/>
  <c r="B27" i="1"/>
  <c r="M26" i="1"/>
  <c r="E26" i="1"/>
  <c r="B26" i="1"/>
  <c r="M25" i="1"/>
  <c r="K25" i="1"/>
  <c r="E25" i="1"/>
  <c r="B25" i="1"/>
  <c r="M24" i="1"/>
  <c r="K24" i="1"/>
  <c r="E24" i="1"/>
  <c r="B24" i="1"/>
  <c r="M23" i="1"/>
  <c r="K23" i="1"/>
  <c r="E23" i="1"/>
  <c r="B23" i="1"/>
  <c r="M22" i="1"/>
  <c r="K22" i="1"/>
  <c r="E22" i="1"/>
  <c r="B22" i="1"/>
  <c r="M21" i="1"/>
  <c r="K21" i="1"/>
  <c r="E21" i="1"/>
  <c r="B21" i="1"/>
  <c r="M20" i="1"/>
  <c r="K20" i="1"/>
  <c r="E20" i="1"/>
  <c r="B20" i="1"/>
  <c r="M19" i="1"/>
  <c r="E19" i="1"/>
  <c r="B19" i="1"/>
  <c r="M18" i="1"/>
  <c r="K18" i="1"/>
  <c r="E18" i="1"/>
  <c r="B18" i="1"/>
  <c r="M17" i="1"/>
  <c r="E17" i="1"/>
  <c r="B17" i="1"/>
  <c r="M16" i="1"/>
  <c r="E16" i="1"/>
  <c r="B16" i="1"/>
  <c r="M15" i="1"/>
  <c r="E15" i="1"/>
  <c r="B15" i="1"/>
  <c r="M14" i="1"/>
  <c r="E14" i="1"/>
  <c r="B14" i="1"/>
  <c r="M13" i="1"/>
  <c r="E13" i="1"/>
  <c r="B13" i="1"/>
  <c r="M12" i="1"/>
  <c r="E12" i="1"/>
  <c r="B12" i="1"/>
  <c r="G9" i="1"/>
  <c r="F9" i="1"/>
  <c r="E9" i="1"/>
  <c r="D9" i="1"/>
  <c r="K8" i="1"/>
  <c r="J8" i="1"/>
  <c r="I8" i="1"/>
  <c r="F8" i="1"/>
  <c r="D8" i="1"/>
  <c r="M7" i="1"/>
  <c r="L7" i="1"/>
  <c r="I7" i="1"/>
  <c r="H7" i="1"/>
  <c r="D7" i="1"/>
  <c r="C7" i="1"/>
  <c r="L6" i="1"/>
  <c r="H6" i="1"/>
  <c r="C6" i="1"/>
  <c r="B6" i="1"/>
  <c r="A6" i="1"/>
</calcChain>
</file>

<file path=xl/sharedStrings.xml><?xml version="1.0" encoding="utf-8"?>
<sst xmlns="http://schemas.openxmlformats.org/spreadsheetml/2006/main" count="190" uniqueCount="39">
  <si>
    <t>Выборы депутатов Государственной Думы Федерального Собрания Российской Федерации восьмого созыва</t>
  </si>
  <si>
    <t>По состоянию на 10.09.2021</t>
  </si>
  <si>
    <t>В тыс. руб.</t>
  </si>
  <si>
    <t>1</t>
  </si>
  <si>
    <t>1.</t>
  </si>
  <si>
    <t>01.09.2021</t>
  </si>
  <si>
    <t/>
  </si>
  <si>
    <t>06.09.2021</t>
  </si>
  <si>
    <t>27.08.2021</t>
  </si>
  <si>
    <t>2.</t>
  </si>
  <si>
    <t>24.08.2021</t>
  </si>
  <si>
    <t>3.</t>
  </si>
  <si>
    <t>4.</t>
  </si>
  <si>
    <t>07.09.2021</t>
  </si>
  <si>
    <t>08.09.2021</t>
  </si>
  <si>
    <t>03.09.2021</t>
  </si>
  <si>
    <t>06.08.2021</t>
  </si>
  <si>
    <t>09.08.2021</t>
  </si>
  <si>
    <t>23.08.2021</t>
  </si>
  <si>
    <t>13.08.2021</t>
  </si>
  <si>
    <t>25.08.2021</t>
  </si>
  <si>
    <t>28.07.2021</t>
  </si>
  <si>
    <t>5.</t>
  </si>
  <si>
    <t>09.09.2021</t>
  </si>
  <si>
    <t>6.</t>
  </si>
  <si>
    <t>26.08.2021</t>
  </si>
  <si>
    <t>7.</t>
  </si>
  <si>
    <t>10.09.2021</t>
  </si>
  <si>
    <t>31.08.2021</t>
  </si>
  <si>
    <t>8.</t>
  </si>
  <si>
    <t>9.</t>
  </si>
  <si>
    <t>30.08.2021</t>
  </si>
  <si>
    <t>10.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</si>
  <si>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филиалом ПАО Сбербанк)</t>
  </si>
  <si>
    <t xml:space="preserve">Одномандатный избирательный округ «Тверская область –  Тверской одномандатный избирательный округ № 179» </t>
  </si>
  <si>
    <t>Избирательный округ "Тверская область – Тверской № 179", всего</t>
  </si>
  <si>
    <t>Одномандатный избирательный округ  «Тверская область - Заволжский одномандатный избирательный округ №180»</t>
  </si>
  <si>
    <t>Избирательный округ Тверская область – Заволжский № 180, всего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</si>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</sst>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quotePrefix="1" applyAlignment="1"/>
    <xf numFmtId="0" fontId="0" fillId="3" borderId="0" xfId="0" applyFill="1"/>
    <xf numFmtId="0" fontId="0" fillId="3" borderId="0" xfId="0" applyFill="1" applyAlignment="1"/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0" fillId="3" borderId="0" xfId="0" quotePrefix="1" applyFill="1" applyAlignment="1"/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0" fillId="0" borderId="0" xfId="0" applyFill="1" applyAlignment="1"/>
    <xf numFmtId="0" fontId="0" fillId="0" borderId="0" xfId="0" applyFill="1"/>
    <xf numFmtId="0" fontId="0" fillId="0" borderId="0" xfId="0" quotePrefix="1" applyFill="1" applyAlignment="1"/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5" xfId="0" quotePrefix="1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4" xfId="0" quotePrefix="1" applyNumberFormat="1" applyFont="1" applyFill="1" applyBorder="1" applyAlignment="1">
      <alignment horizontal="center" vertical="center" wrapText="1"/>
    </xf>
    <xf numFmtId="0" fontId="4" fillId="3" borderId="5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tabSelected="1" topLeftCell="A94" workbookViewId="0">
      <selection activeCell="B111" sqref="B111"/>
    </sheetView>
  </sheetViews>
  <sheetFormatPr defaultRowHeight="15" x14ac:dyDescent="0.25"/>
  <cols>
    <col min="1" max="1" width="4" customWidth="1"/>
    <col min="2" max="2" width="20.7109375" customWidth="1"/>
    <col min="3" max="3" width="10.5703125" customWidth="1"/>
    <col min="4" max="4" width="10" customWidth="1"/>
    <col min="5" max="5" width="13" customWidth="1"/>
    <col min="6" max="6" width="9.42578125" customWidth="1"/>
    <col min="7" max="7" width="9" customWidth="1"/>
    <col min="8" max="8" width="10.42578125" customWidth="1"/>
    <col min="9" max="10" width="9.85546875" customWidth="1"/>
    <col min="11" max="11" width="27.28515625" customWidth="1"/>
    <col min="12" max="12" width="10" customWidth="1"/>
    <col min="13" max="13" width="12.42578125" customWidth="1"/>
    <col min="14" max="14" width="9.140625" customWidth="1"/>
  </cols>
  <sheetData>
    <row r="1" spans="1:14" ht="15" customHeight="1" x14ac:dyDescent="0.25">
      <c r="M1" s="1"/>
    </row>
    <row r="2" spans="1:14" ht="70.5" customHeight="1" x14ac:dyDescent="0.25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15.75" x14ac:dyDescent="0.25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x14ac:dyDescent="0.25">
      <c r="M4" s="2" t="s">
        <v>1</v>
      </c>
    </row>
    <row r="5" spans="1:14" x14ac:dyDescent="0.25">
      <c r="M5" s="2" t="s">
        <v>2</v>
      </c>
    </row>
    <row r="6" spans="1:14" s="4" customFormat="1" ht="19.5" customHeight="1" x14ac:dyDescent="0.25">
      <c r="A6" s="30" t="str">
        <f t="shared" ref="A6" si="0">"№
п/п"</f>
        <v>№
п/п</v>
      </c>
      <c r="B6" s="30" t="str">
        <f t="shared" ref="B6" si="1">"Фамилия, имя, отчество кандидата"</f>
        <v>Фамилия, имя, отчество кандидата</v>
      </c>
      <c r="C6" s="33" t="str">
        <f t="shared" ref="C6" si="2">"Поступило средств"</f>
        <v>Поступило средств</v>
      </c>
      <c r="D6" s="34"/>
      <c r="E6" s="34"/>
      <c r="F6" s="34"/>
      <c r="G6" s="35"/>
      <c r="H6" s="33" t="str">
        <f t="shared" ref="H6" si="3">"Израсходовано средств"</f>
        <v>Израсходовано средств</v>
      </c>
      <c r="I6" s="34"/>
      <c r="J6" s="34"/>
      <c r="K6" s="35"/>
      <c r="L6" s="33" t="str">
        <f t="shared" ref="L6" si="4">"Возвращено средств"</f>
        <v>Возвращено средств</v>
      </c>
      <c r="M6" s="35"/>
    </row>
    <row r="7" spans="1:14" s="4" customFormat="1" ht="39" customHeight="1" x14ac:dyDescent="0.25">
      <c r="A7" s="31"/>
      <c r="B7" s="31"/>
      <c r="C7" s="30" t="str">
        <f t="shared" ref="C7" si="5">"всего"</f>
        <v>всего</v>
      </c>
      <c r="D7" s="33" t="str">
        <f t="shared" ref="D7" si="6">"из них"</f>
        <v>из них</v>
      </c>
      <c r="E7" s="34"/>
      <c r="F7" s="34"/>
      <c r="G7" s="35"/>
      <c r="H7" s="30" t="str">
        <f t="shared" ref="H7" si="7">"всего"</f>
        <v>всего</v>
      </c>
      <c r="I7" s="33" t="str">
        <f t="shared" ref="I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34"/>
      <c r="K7" s="35"/>
      <c r="L7" s="30" t="str">
        <f t="shared" ref="L7" si="9">"сумма, тыс. руб."</f>
        <v>сумма, тыс. руб.</v>
      </c>
      <c r="M7" s="30" t="str">
        <f t="shared" ref="M7" si="10">"основание возврата"</f>
        <v>основание возврата</v>
      </c>
      <c r="N7" s="5"/>
    </row>
    <row r="8" spans="1:14" s="4" customFormat="1" ht="63" customHeight="1" x14ac:dyDescent="0.25">
      <c r="A8" s="31"/>
      <c r="B8" s="31"/>
      <c r="C8" s="31"/>
      <c r="D8" s="33" t="str">
        <f t="shared" ref="D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35"/>
      <c r="F8" s="33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5"/>
      <c r="H8" s="31"/>
      <c r="I8" s="30" t="str">
        <f t="shared" ref="I8" si="13">"дата операции"</f>
        <v>дата операции</v>
      </c>
      <c r="J8" s="30" t="str">
        <f t="shared" ref="J8" si="14">"сумма, тыс. руб."</f>
        <v>сумма, тыс. руб.</v>
      </c>
      <c r="K8" s="30" t="str">
        <f t="shared" ref="K8" si="15">"назначение платежа"</f>
        <v>назначение платежа</v>
      </c>
      <c r="L8" s="31"/>
      <c r="M8" s="31"/>
      <c r="N8" s="5"/>
    </row>
    <row r="9" spans="1:14" s="4" customFormat="1" ht="59.25" customHeight="1" x14ac:dyDescent="0.25">
      <c r="A9" s="32"/>
      <c r="B9" s="32"/>
      <c r="C9" s="32"/>
      <c r="D9" s="6" t="str">
        <f>"сумма, тыс. руб."</f>
        <v>сумма, тыс. руб.</v>
      </c>
      <c r="E9" s="6" t="str">
        <f>"наименование юридического лица"</f>
        <v>наименование юридического лица</v>
      </c>
      <c r="F9" s="6" t="str">
        <f>"сумма, тыс. руб."</f>
        <v>сумма, тыс. руб.</v>
      </c>
      <c r="G9" s="6" t="str">
        <f>"кол-во граждан"</f>
        <v>кол-во граждан</v>
      </c>
      <c r="H9" s="32"/>
      <c r="I9" s="32"/>
      <c r="J9" s="32"/>
      <c r="K9" s="32"/>
      <c r="L9" s="32"/>
      <c r="M9" s="32"/>
      <c r="N9" s="5"/>
    </row>
    <row r="10" spans="1:14" s="4" customFormat="1" x14ac:dyDescent="0.25">
      <c r="A10" s="7" t="s">
        <v>3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6">
        <v>13</v>
      </c>
      <c r="N10" s="5"/>
    </row>
    <row r="11" spans="1:14" s="20" customFormat="1" x14ac:dyDescent="0.25">
      <c r="A11" s="22" t="s">
        <v>34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  <c r="N11" s="19"/>
    </row>
    <row r="12" spans="1:14" s="4" customFormat="1" ht="38.25" x14ac:dyDescent="0.25">
      <c r="A12" s="8" t="s">
        <v>4</v>
      </c>
      <c r="B12" s="9" t="str">
        <f>"Борисов Александр Игоревич"</f>
        <v>Борисов Александр Игоревич</v>
      </c>
      <c r="C12" s="10"/>
      <c r="D12" s="10"/>
      <c r="E12" s="9" t="str">
        <f>""</f>
        <v/>
      </c>
      <c r="F12" s="10">
        <v>2036</v>
      </c>
      <c r="G12" s="11">
        <v>7</v>
      </c>
      <c r="H12" s="10"/>
      <c r="I12" s="12" t="s">
        <v>5</v>
      </c>
      <c r="J12" s="10">
        <v>600</v>
      </c>
      <c r="K12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12" s="10"/>
      <c r="M12" s="9" t="str">
        <f>""</f>
        <v/>
      </c>
      <c r="N12" s="13"/>
    </row>
    <row r="13" spans="1:14" s="4" customFormat="1" ht="25.5" x14ac:dyDescent="0.25">
      <c r="A13" s="8" t="s">
        <v>6</v>
      </c>
      <c r="B13" s="9" t="str">
        <f>""</f>
        <v/>
      </c>
      <c r="C13" s="10"/>
      <c r="D13" s="10"/>
      <c r="E13" s="9" t="str">
        <f>""</f>
        <v/>
      </c>
      <c r="F13" s="10"/>
      <c r="G13" s="11"/>
      <c r="H13" s="10"/>
      <c r="I13" s="12" t="s">
        <v>7</v>
      </c>
      <c r="J13" s="10">
        <v>292.5</v>
      </c>
      <c r="K13" s="18" t="str">
        <f>"Агитация через организации телерадиовещания"</f>
        <v>Агитация через организации телерадиовещания</v>
      </c>
      <c r="L13" s="10"/>
      <c r="M13" s="9" t="str">
        <f>""</f>
        <v/>
      </c>
      <c r="N13" s="5"/>
    </row>
    <row r="14" spans="1:14" s="4" customFormat="1" ht="38.25" x14ac:dyDescent="0.25">
      <c r="A14" s="8" t="s">
        <v>6</v>
      </c>
      <c r="B14" s="9" t="str">
        <f>""</f>
        <v/>
      </c>
      <c r="C14" s="10"/>
      <c r="D14" s="10"/>
      <c r="E14" s="9" t="str">
        <f>""</f>
        <v/>
      </c>
      <c r="F14" s="10"/>
      <c r="G14" s="11"/>
      <c r="H14" s="10"/>
      <c r="I14" s="12" t="s">
        <v>8</v>
      </c>
      <c r="J14" s="10">
        <v>175</v>
      </c>
      <c r="K14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14" s="10"/>
      <c r="M14" s="9" t="str">
        <f>""</f>
        <v/>
      </c>
      <c r="N14" s="5"/>
    </row>
    <row r="15" spans="1:14" s="4" customFormat="1" ht="38.25" x14ac:dyDescent="0.25">
      <c r="A15" s="8" t="s">
        <v>6</v>
      </c>
      <c r="B15" s="9" t="str">
        <f>""</f>
        <v/>
      </c>
      <c r="C15" s="10"/>
      <c r="D15" s="10"/>
      <c r="E15" s="9" t="str">
        <f>""</f>
        <v/>
      </c>
      <c r="F15" s="10"/>
      <c r="G15" s="11"/>
      <c r="H15" s="10"/>
      <c r="I15" s="12" t="s">
        <v>8</v>
      </c>
      <c r="J15" s="10">
        <v>175</v>
      </c>
      <c r="K15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15" s="10"/>
      <c r="M15" s="9" t="str">
        <f>""</f>
        <v/>
      </c>
      <c r="N15" s="5"/>
    </row>
    <row r="16" spans="1:14" s="4" customFormat="1" ht="25.5" x14ac:dyDescent="0.25">
      <c r="A16" s="8" t="s">
        <v>6</v>
      </c>
      <c r="B16" s="9" t="str">
        <f>""</f>
        <v/>
      </c>
      <c r="C16" s="10"/>
      <c r="D16" s="10"/>
      <c r="E16" s="9" t="str">
        <f>""</f>
        <v/>
      </c>
      <c r="F16" s="10"/>
      <c r="G16" s="11"/>
      <c r="H16" s="10"/>
      <c r="I16" s="12" t="s">
        <v>7</v>
      </c>
      <c r="J16" s="10">
        <v>157.5</v>
      </c>
      <c r="K16" s="18" t="str">
        <f>"Агитация через организации телерадиовещания"</f>
        <v>Агитация через организации телерадиовещания</v>
      </c>
      <c r="L16" s="10"/>
      <c r="M16" s="9" t="str">
        <f>""</f>
        <v/>
      </c>
      <c r="N16" s="5"/>
    </row>
    <row r="17" spans="1:14" s="4" customFormat="1" ht="25.5" x14ac:dyDescent="0.25">
      <c r="A17" s="8" t="s">
        <v>6</v>
      </c>
      <c r="B17" s="9" t="str">
        <f>""</f>
        <v/>
      </c>
      <c r="C17" s="10"/>
      <c r="D17" s="10"/>
      <c r="E17" s="9" t="str">
        <f>""</f>
        <v/>
      </c>
      <c r="F17" s="10"/>
      <c r="G17" s="11"/>
      <c r="H17" s="10"/>
      <c r="I17" s="12" t="s">
        <v>7</v>
      </c>
      <c r="J17" s="10">
        <v>107.1</v>
      </c>
      <c r="K17" s="18" t="str">
        <f>"Агитация через организации телерадиовещания"</f>
        <v>Агитация через организации телерадиовещания</v>
      </c>
      <c r="L17" s="10"/>
      <c r="M17" s="9" t="str">
        <f>""</f>
        <v/>
      </c>
      <c r="N17" s="5"/>
    </row>
    <row r="18" spans="1:14" s="4" customFormat="1" x14ac:dyDescent="0.25">
      <c r="A18" s="7" t="s">
        <v>6</v>
      </c>
      <c r="B18" s="14" t="str">
        <f>"Итого по кандидату"</f>
        <v>Итого по кандидату</v>
      </c>
      <c r="C18" s="15">
        <v>2036</v>
      </c>
      <c r="D18" s="15">
        <v>0</v>
      </c>
      <c r="E18" s="14" t="str">
        <f>""</f>
        <v/>
      </c>
      <c r="F18" s="15">
        <v>2036</v>
      </c>
      <c r="G18" s="16">
        <v>7</v>
      </c>
      <c r="H18" s="15">
        <v>1988.83</v>
      </c>
      <c r="I18" s="17"/>
      <c r="J18" s="15">
        <v>1507.1</v>
      </c>
      <c r="K18" s="14" t="str">
        <f>""</f>
        <v/>
      </c>
      <c r="L18" s="15">
        <v>0</v>
      </c>
      <c r="M18" s="14" t="str">
        <f>""</f>
        <v/>
      </c>
      <c r="N18" s="5"/>
    </row>
    <row r="19" spans="1:14" s="4" customFormat="1" ht="38.25" x14ac:dyDescent="0.25">
      <c r="A19" s="8" t="s">
        <v>9</v>
      </c>
      <c r="B19" s="9" t="str">
        <f>"Карпов Дмитрий Викентьевич"</f>
        <v>Карпов Дмитрий Викентьевич</v>
      </c>
      <c r="C19" s="10">
        <v>300</v>
      </c>
      <c r="D19" s="10"/>
      <c r="E19" s="9" t="str">
        <f>""</f>
        <v/>
      </c>
      <c r="F19" s="10"/>
      <c r="G19" s="11"/>
      <c r="H19" s="10">
        <v>265</v>
      </c>
      <c r="I19" s="12" t="s">
        <v>10</v>
      </c>
      <c r="J19" s="10">
        <v>160</v>
      </c>
      <c r="K19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19" s="10"/>
      <c r="M19" s="9" t="str">
        <f>""</f>
        <v/>
      </c>
      <c r="N19" s="13"/>
    </row>
    <row r="20" spans="1:14" s="4" customFormat="1" x14ac:dyDescent="0.25">
      <c r="A20" s="7" t="s">
        <v>6</v>
      </c>
      <c r="B20" s="14" t="str">
        <f>"Итого по кандидату"</f>
        <v>Итого по кандидату</v>
      </c>
      <c r="C20" s="15">
        <v>300</v>
      </c>
      <c r="D20" s="15">
        <v>0</v>
      </c>
      <c r="E20" s="14" t="str">
        <f>""</f>
        <v/>
      </c>
      <c r="F20" s="15">
        <v>0</v>
      </c>
      <c r="G20" s="16">
        <v>0</v>
      </c>
      <c r="H20" s="15">
        <v>265</v>
      </c>
      <c r="I20" s="17"/>
      <c r="J20" s="15">
        <v>160</v>
      </c>
      <c r="K20" s="14" t="str">
        <f>""</f>
        <v/>
      </c>
      <c r="L20" s="15">
        <v>0</v>
      </c>
      <c r="M20" s="14" t="str">
        <f>""</f>
        <v/>
      </c>
      <c r="N20" s="5"/>
    </row>
    <row r="21" spans="1:14" s="4" customFormat="1" ht="25.5" x14ac:dyDescent="0.25">
      <c r="A21" s="8" t="s">
        <v>11</v>
      </c>
      <c r="B21" s="9" t="str">
        <f>"Мельников Олег Викторович"</f>
        <v>Мельников Олег Викторович</v>
      </c>
      <c r="C21" s="10">
        <v>83.7</v>
      </c>
      <c r="D21" s="10"/>
      <c r="E21" s="9" t="str">
        <f>""</f>
        <v/>
      </c>
      <c r="F21" s="10">
        <v>83.7</v>
      </c>
      <c r="G21" s="11">
        <v>1</v>
      </c>
      <c r="H21" s="10">
        <v>82.95</v>
      </c>
      <c r="I21" s="12"/>
      <c r="J21" s="10"/>
      <c r="K21" s="9" t="str">
        <f>""</f>
        <v/>
      </c>
      <c r="L21" s="10"/>
      <c r="M21" s="9" t="str">
        <f>""</f>
        <v/>
      </c>
      <c r="N21" s="13"/>
    </row>
    <row r="22" spans="1:14" s="4" customFormat="1" x14ac:dyDescent="0.25">
      <c r="A22" s="7" t="s">
        <v>6</v>
      </c>
      <c r="B22" s="14" t="str">
        <f>"Итого по кандидату"</f>
        <v>Итого по кандидату</v>
      </c>
      <c r="C22" s="15">
        <v>83.7</v>
      </c>
      <c r="D22" s="15">
        <v>0</v>
      </c>
      <c r="E22" s="14" t="str">
        <f>""</f>
        <v/>
      </c>
      <c r="F22" s="15">
        <v>83.7</v>
      </c>
      <c r="G22" s="16">
        <v>1</v>
      </c>
      <c r="H22" s="15">
        <v>82.95</v>
      </c>
      <c r="I22" s="17"/>
      <c r="J22" s="15">
        <v>0</v>
      </c>
      <c r="K22" s="14" t="str">
        <f>""</f>
        <v/>
      </c>
      <c r="L22" s="15">
        <v>0</v>
      </c>
      <c r="M22" s="14" t="str">
        <f>""</f>
        <v/>
      </c>
      <c r="N22" s="13"/>
    </row>
    <row r="23" spans="1:14" s="4" customFormat="1" ht="25.5" x14ac:dyDescent="0.25">
      <c r="A23" s="8" t="s">
        <v>12</v>
      </c>
      <c r="B23" s="9" t="str">
        <f>"Саранова Юлия Владимировна"</f>
        <v>Саранова Юлия Владимировна</v>
      </c>
      <c r="C23" s="10"/>
      <c r="D23" s="10">
        <v>8000</v>
      </c>
      <c r="E23" s="9" t="str">
        <f>"НФПР"</f>
        <v>НФПР</v>
      </c>
      <c r="F23" s="10"/>
      <c r="G23" s="11"/>
      <c r="H23" s="10"/>
      <c r="I23" s="12" t="s">
        <v>13</v>
      </c>
      <c r="J23" s="10">
        <v>3800</v>
      </c>
      <c r="K23" s="9" t="str">
        <f>"Оплата других работ/услуг"</f>
        <v>Оплата других работ/услуг</v>
      </c>
      <c r="L23" s="10"/>
      <c r="M23" s="9" t="str">
        <f>""</f>
        <v/>
      </c>
      <c r="N23" s="13"/>
    </row>
    <row r="24" spans="1:14" s="4" customFormat="1" ht="25.5" x14ac:dyDescent="0.25">
      <c r="A24" s="8" t="s">
        <v>6</v>
      </c>
      <c r="B24" s="9" t="str">
        <f>""</f>
        <v/>
      </c>
      <c r="C24" s="10"/>
      <c r="D24" s="10">
        <v>8000</v>
      </c>
      <c r="E24" s="9" t="str">
        <f>"ТВЕРСКОЙ ФПРСР"</f>
        <v>ТВЕРСКОЙ ФПРСР</v>
      </c>
      <c r="F24" s="10"/>
      <c r="G24" s="11"/>
      <c r="H24" s="10"/>
      <c r="I24" s="12" t="s">
        <v>14</v>
      </c>
      <c r="J24" s="10">
        <v>3800</v>
      </c>
      <c r="K24" s="9" t="str">
        <f>"Оплата других работ/услуг"</f>
        <v>Оплата других работ/услуг</v>
      </c>
      <c r="L24" s="10"/>
      <c r="M24" s="9" t="str">
        <f>""</f>
        <v/>
      </c>
      <c r="N24" s="5"/>
    </row>
    <row r="25" spans="1:14" s="4" customFormat="1" ht="51" x14ac:dyDescent="0.25">
      <c r="A25" s="8" t="s">
        <v>6</v>
      </c>
      <c r="B25" s="9" t="str">
        <f>""</f>
        <v/>
      </c>
      <c r="C25" s="10"/>
      <c r="D25" s="10">
        <v>8000</v>
      </c>
      <c r="E25" s="9" t="str">
        <f>"Фонд поддержки будущих поколений"</f>
        <v>Фонд поддержки будущих поколений</v>
      </c>
      <c r="F25" s="10"/>
      <c r="G25" s="11"/>
      <c r="H25" s="10"/>
      <c r="I25" s="12" t="s">
        <v>15</v>
      </c>
      <c r="J25" s="10">
        <v>2500</v>
      </c>
      <c r="K25" s="9" t="str">
        <f>"Оплата других работ/услуг"</f>
        <v>Оплата других работ/услуг</v>
      </c>
      <c r="L25" s="10"/>
      <c r="M25" s="9" t="str">
        <f>""</f>
        <v/>
      </c>
      <c r="N25" s="5"/>
    </row>
    <row r="26" spans="1:14" s="4" customFormat="1" ht="38.25" x14ac:dyDescent="0.25">
      <c r="A26" s="8" t="s">
        <v>6</v>
      </c>
      <c r="B26" s="9" t="str">
        <f>""</f>
        <v/>
      </c>
      <c r="C26" s="10"/>
      <c r="D26" s="10">
        <v>6000</v>
      </c>
      <c r="E26" s="9" t="str">
        <f>"Фонд народных проектов"</f>
        <v>Фонд народных проектов</v>
      </c>
      <c r="F26" s="10"/>
      <c r="G26" s="11"/>
      <c r="H26" s="10"/>
      <c r="I26" s="12" t="s">
        <v>16</v>
      </c>
      <c r="J26" s="10">
        <v>2500</v>
      </c>
      <c r="K26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26" s="10"/>
      <c r="M26" s="9" t="str">
        <f>""</f>
        <v/>
      </c>
      <c r="N26" s="5"/>
    </row>
    <row r="27" spans="1:14" s="4" customFormat="1" ht="38.25" x14ac:dyDescent="0.25">
      <c r="A27" s="8" t="s">
        <v>6</v>
      </c>
      <c r="B27" s="9" t="str">
        <f>""</f>
        <v/>
      </c>
      <c r="C27" s="10"/>
      <c r="D27" s="10"/>
      <c r="E27" s="9" t="str">
        <f>""</f>
        <v/>
      </c>
      <c r="F27" s="10"/>
      <c r="G27" s="11"/>
      <c r="H27" s="10"/>
      <c r="I27" s="12" t="s">
        <v>17</v>
      </c>
      <c r="J27" s="10">
        <v>2500</v>
      </c>
      <c r="K27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27" s="10"/>
      <c r="M27" s="9" t="str">
        <f>""</f>
        <v/>
      </c>
      <c r="N27" s="5"/>
    </row>
    <row r="28" spans="1:14" s="4" customFormat="1" ht="38.25" x14ac:dyDescent="0.25">
      <c r="A28" s="8" t="s">
        <v>6</v>
      </c>
      <c r="B28" s="9" t="str">
        <f>""</f>
        <v/>
      </c>
      <c r="C28" s="10"/>
      <c r="D28" s="10"/>
      <c r="E28" s="9" t="str">
        <f>""</f>
        <v/>
      </c>
      <c r="F28" s="10"/>
      <c r="G28" s="11"/>
      <c r="H28" s="10"/>
      <c r="I28" s="12" t="s">
        <v>5</v>
      </c>
      <c r="J28" s="10">
        <v>2500</v>
      </c>
      <c r="K28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28" s="10"/>
      <c r="M28" s="9" t="str">
        <f>""</f>
        <v/>
      </c>
      <c r="N28" s="5"/>
    </row>
    <row r="29" spans="1:14" s="4" customFormat="1" ht="38.25" x14ac:dyDescent="0.25">
      <c r="A29" s="8" t="s">
        <v>6</v>
      </c>
      <c r="B29" s="9" t="str">
        <f>""</f>
        <v/>
      </c>
      <c r="C29" s="10"/>
      <c r="D29" s="10"/>
      <c r="E29" s="9" t="str">
        <f>""</f>
        <v/>
      </c>
      <c r="F29" s="10"/>
      <c r="G29" s="11"/>
      <c r="H29" s="10"/>
      <c r="I29" s="12" t="s">
        <v>7</v>
      </c>
      <c r="J29" s="10">
        <v>2200</v>
      </c>
      <c r="K29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29" s="10"/>
      <c r="M29" s="9" t="str">
        <f>""</f>
        <v/>
      </c>
      <c r="N29" s="5"/>
    </row>
    <row r="30" spans="1:14" s="4" customFormat="1" x14ac:dyDescent="0.25">
      <c r="A30" s="8" t="s">
        <v>6</v>
      </c>
      <c r="B30" s="9" t="str">
        <f>""</f>
        <v/>
      </c>
      <c r="C30" s="10"/>
      <c r="D30" s="10"/>
      <c r="E30" s="9" t="str">
        <f>""</f>
        <v/>
      </c>
      <c r="F30" s="10"/>
      <c r="G30" s="11"/>
      <c r="H30" s="10"/>
      <c r="I30" s="12" t="s">
        <v>8</v>
      </c>
      <c r="J30" s="10">
        <v>2000</v>
      </c>
      <c r="K30" s="9" t="str">
        <f>"Оплата других работ/услуг"</f>
        <v>Оплата других работ/услуг</v>
      </c>
      <c r="L30" s="10"/>
      <c r="M30" s="9" t="str">
        <f>""</f>
        <v/>
      </c>
      <c r="N30" s="5"/>
    </row>
    <row r="31" spans="1:14" s="4" customFormat="1" ht="38.25" x14ac:dyDescent="0.25">
      <c r="A31" s="8" t="s">
        <v>6</v>
      </c>
      <c r="B31" s="9" t="str">
        <f>""</f>
        <v/>
      </c>
      <c r="C31" s="10"/>
      <c r="D31" s="10"/>
      <c r="E31" s="9" t="str">
        <f>""</f>
        <v/>
      </c>
      <c r="F31" s="10"/>
      <c r="G31" s="11"/>
      <c r="H31" s="10"/>
      <c r="I31" s="12" t="s">
        <v>17</v>
      </c>
      <c r="J31" s="10">
        <v>747</v>
      </c>
      <c r="K31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31" s="10"/>
      <c r="M31" s="9" t="str">
        <f>""</f>
        <v/>
      </c>
      <c r="N31" s="5"/>
    </row>
    <row r="32" spans="1:14" s="4" customFormat="1" ht="25.5" x14ac:dyDescent="0.25">
      <c r="A32" s="8" t="s">
        <v>6</v>
      </c>
      <c r="B32" s="9" t="str">
        <f>""</f>
        <v/>
      </c>
      <c r="C32" s="10"/>
      <c r="D32" s="10"/>
      <c r="E32" s="9" t="str">
        <f>""</f>
        <v/>
      </c>
      <c r="F32" s="10"/>
      <c r="G32" s="11"/>
      <c r="H32" s="10"/>
      <c r="I32" s="12" t="s">
        <v>18</v>
      </c>
      <c r="J32" s="10">
        <v>618.29999999999995</v>
      </c>
      <c r="K32" s="18" t="str">
        <f>"Агитация через организации телерадиовещания"</f>
        <v>Агитация через организации телерадиовещания</v>
      </c>
      <c r="L32" s="10"/>
      <c r="M32" s="9" t="str">
        <f>""</f>
        <v/>
      </c>
      <c r="N32" s="5"/>
    </row>
    <row r="33" spans="1:14" s="4" customFormat="1" ht="25.5" x14ac:dyDescent="0.25">
      <c r="A33" s="8" t="s">
        <v>6</v>
      </c>
      <c r="B33" s="9" t="str">
        <f>""</f>
        <v/>
      </c>
      <c r="C33" s="10"/>
      <c r="D33" s="10"/>
      <c r="E33" s="9" t="str">
        <f>""</f>
        <v/>
      </c>
      <c r="F33" s="10"/>
      <c r="G33" s="11"/>
      <c r="H33" s="10"/>
      <c r="I33" s="12" t="s">
        <v>18</v>
      </c>
      <c r="J33" s="10">
        <v>479.25</v>
      </c>
      <c r="K33" s="18" t="str">
        <f>"Агитация через организации телерадиовещания"</f>
        <v>Агитация через организации телерадиовещания</v>
      </c>
      <c r="L33" s="10"/>
      <c r="M33" s="9" t="str">
        <f>""</f>
        <v/>
      </c>
      <c r="N33" s="5"/>
    </row>
    <row r="34" spans="1:14" s="4" customFormat="1" ht="38.25" x14ac:dyDescent="0.25">
      <c r="A34" s="8" t="s">
        <v>6</v>
      </c>
      <c r="B34" s="9" t="str">
        <f>""</f>
        <v/>
      </c>
      <c r="C34" s="10"/>
      <c r="D34" s="10"/>
      <c r="E34" s="9" t="str">
        <f>""</f>
        <v/>
      </c>
      <c r="F34" s="10"/>
      <c r="G34" s="11"/>
      <c r="H34" s="10"/>
      <c r="I34" s="12" t="s">
        <v>15</v>
      </c>
      <c r="J34" s="10">
        <v>360</v>
      </c>
      <c r="K34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34" s="10"/>
      <c r="M34" s="9" t="str">
        <f>""</f>
        <v/>
      </c>
      <c r="N34" s="5"/>
    </row>
    <row r="35" spans="1:14" s="4" customFormat="1" ht="38.25" x14ac:dyDescent="0.25">
      <c r="A35" s="8" t="s">
        <v>6</v>
      </c>
      <c r="B35" s="9" t="str">
        <f>""</f>
        <v/>
      </c>
      <c r="C35" s="10"/>
      <c r="D35" s="10"/>
      <c r="E35" s="9" t="str">
        <f>""</f>
        <v/>
      </c>
      <c r="F35" s="10"/>
      <c r="G35" s="11"/>
      <c r="H35" s="10"/>
      <c r="I35" s="12" t="s">
        <v>19</v>
      </c>
      <c r="J35" s="10">
        <v>217</v>
      </c>
      <c r="K35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35" s="10"/>
      <c r="M35" s="9" t="str">
        <f>""</f>
        <v/>
      </c>
      <c r="N35" s="5"/>
    </row>
    <row r="36" spans="1:14" s="4" customFormat="1" ht="38.25" x14ac:dyDescent="0.25">
      <c r="A36" s="8" t="s">
        <v>6</v>
      </c>
      <c r="B36" s="9" t="str">
        <f>""</f>
        <v/>
      </c>
      <c r="C36" s="10"/>
      <c r="D36" s="10"/>
      <c r="E36" s="9" t="str">
        <f>""</f>
        <v/>
      </c>
      <c r="F36" s="10"/>
      <c r="G36" s="11"/>
      <c r="H36" s="10"/>
      <c r="I36" s="12" t="s">
        <v>20</v>
      </c>
      <c r="J36" s="10">
        <v>188</v>
      </c>
      <c r="K36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36" s="10"/>
      <c r="M36" s="9" t="str">
        <f>""</f>
        <v/>
      </c>
      <c r="N36" s="5"/>
    </row>
    <row r="37" spans="1:14" s="4" customFormat="1" ht="38.25" x14ac:dyDescent="0.25">
      <c r="A37" s="8" t="s">
        <v>6</v>
      </c>
      <c r="B37" s="9" t="str">
        <f>""</f>
        <v/>
      </c>
      <c r="C37" s="10"/>
      <c r="D37" s="10"/>
      <c r="E37" s="9" t="str">
        <f>""</f>
        <v/>
      </c>
      <c r="F37" s="10"/>
      <c r="G37" s="11"/>
      <c r="H37" s="10"/>
      <c r="I37" s="12" t="s">
        <v>21</v>
      </c>
      <c r="J37" s="10">
        <v>178.1</v>
      </c>
      <c r="K37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37" s="10"/>
      <c r="M37" s="9" t="str">
        <f>""</f>
        <v/>
      </c>
      <c r="N37" s="5"/>
    </row>
    <row r="38" spans="1:14" s="4" customFormat="1" ht="38.25" x14ac:dyDescent="0.25">
      <c r="A38" s="8" t="s">
        <v>6</v>
      </c>
      <c r="B38" s="9" t="str">
        <f>""</f>
        <v/>
      </c>
      <c r="C38" s="10"/>
      <c r="D38" s="10"/>
      <c r="E38" s="9" t="str">
        <f>""</f>
        <v/>
      </c>
      <c r="F38" s="10"/>
      <c r="G38" s="11"/>
      <c r="H38" s="10"/>
      <c r="I38" s="12" t="s">
        <v>15</v>
      </c>
      <c r="J38" s="10">
        <v>117</v>
      </c>
      <c r="K38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38" s="10"/>
      <c r="M38" s="9" t="str">
        <f>""</f>
        <v/>
      </c>
      <c r="N38" s="5"/>
    </row>
    <row r="39" spans="1:14" s="4" customFormat="1" x14ac:dyDescent="0.25">
      <c r="A39" s="7" t="s">
        <v>6</v>
      </c>
      <c r="B39" s="14" t="str">
        <f>"Итого по кандидату"</f>
        <v>Итого по кандидату</v>
      </c>
      <c r="C39" s="15">
        <v>30000</v>
      </c>
      <c r="D39" s="15">
        <v>30000</v>
      </c>
      <c r="E39" s="14" t="str">
        <f>""</f>
        <v/>
      </c>
      <c r="F39" s="15">
        <v>0</v>
      </c>
      <c r="G39" s="16">
        <v>0</v>
      </c>
      <c r="H39" s="15">
        <v>26391.32</v>
      </c>
      <c r="I39" s="17"/>
      <c r="J39" s="15">
        <v>24704.65</v>
      </c>
      <c r="K39" s="14" t="str">
        <f>""</f>
        <v/>
      </c>
      <c r="L39" s="15">
        <v>0</v>
      </c>
      <c r="M39" s="14" t="str">
        <f>""</f>
        <v/>
      </c>
      <c r="N39" s="5"/>
    </row>
    <row r="40" spans="1:14" s="4" customFormat="1" ht="38.25" x14ac:dyDescent="0.25">
      <c r="A40" s="8" t="s">
        <v>22</v>
      </c>
      <c r="B40" s="9" t="str">
        <f>"Чепа Алексей Васильевич"</f>
        <v>Чепа Алексей Васильевич</v>
      </c>
      <c r="C40" s="10"/>
      <c r="D40" s="10">
        <v>1790</v>
      </c>
      <c r="E40" s="9" t="str">
        <f>"ООО ""МД-ДЕВЕЛОПМЕНТ"""</f>
        <v>ООО "МД-ДЕВЕЛОПМЕНТ"</v>
      </c>
      <c r="F40" s="10"/>
      <c r="G40" s="11"/>
      <c r="H40" s="10"/>
      <c r="I40" s="12" t="s">
        <v>23</v>
      </c>
      <c r="J40" s="10">
        <v>1000</v>
      </c>
      <c r="K40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40" s="10"/>
      <c r="M40" s="9" t="str">
        <f>""</f>
        <v/>
      </c>
      <c r="N40" s="13"/>
    </row>
    <row r="41" spans="1:14" s="4" customFormat="1" ht="25.5" x14ac:dyDescent="0.25">
      <c r="A41" s="8" t="s">
        <v>6</v>
      </c>
      <c r="B41" s="9" t="str">
        <f>""</f>
        <v/>
      </c>
      <c r="C41" s="10"/>
      <c r="D41" s="10"/>
      <c r="E41" s="9" t="str">
        <f>""</f>
        <v/>
      </c>
      <c r="F41" s="10"/>
      <c r="G41" s="11"/>
      <c r="H41" s="10"/>
      <c r="I41" s="12" t="s">
        <v>13</v>
      </c>
      <c r="J41" s="10">
        <v>632.70000000000005</v>
      </c>
      <c r="K41" s="18" t="str">
        <f>"Агитация через организации телерадиовещания"</f>
        <v>Агитация через организации телерадиовещания</v>
      </c>
      <c r="L41" s="10"/>
      <c r="M41" s="9" t="str">
        <f>""</f>
        <v/>
      </c>
      <c r="N41" s="5"/>
    </row>
    <row r="42" spans="1:14" s="4" customFormat="1" ht="25.5" x14ac:dyDescent="0.25">
      <c r="A42" s="8" t="s">
        <v>6</v>
      </c>
      <c r="B42" s="9" t="str">
        <f>""</f>
        <v/>
      </c>
      <c r="C42" s="10"/>
      <c r="D42" s="10"/>
      <c r="E42" s="9" t="str">
        <f>""</f>
        <v/>
      </c>
      <c r="F42" s="10"/>
      <c r="G42" s="11"/>
      <c r="H42" s="10"/>
      <c r="I42" s="12" t="s">
        <v>13</v>
      </c>
      <c r="J42" s="10">
        <v>104.16</v>
      </c>
      <c r="K42" s="18" t="str">
        <f>"Агитация через организации телерадиовещания"</f>
        <v>Агитация через организации телерадиовещания</v>
      </c>
      <c r="L42" s="10"/>
      <c r="M42" s="9" t="str">
        <f>""</f>
        <v/>
      </c>
      <c r="N42" s="5"/>
    </row>
    <row r="43" spans="1:14" s="4" customFormat="1" x14ac:dyDescent="0.25">
      <c r="A43" s="7" t="s">
        <v>6</v>
      </c>
      <c r="B43" s="14" t="str">
        <f>"Итого по кандидату"</f>
        <v>Итого по кандидату</v>
      </c>
      <c r="C43" s="15">
        <v>2811</v>
      </c>
      <c r="D43" s="15">
        <v>1790</v>
      </c>
      <c r="E43" s="14" t="str">
        <f>""</f>
        <v/>
      </c>
      <c r="F43" s="15">
        <v>0</v>
      </c>
      <c r="G43" s="16">
        <v>0</v>
      </c>
      <c r="H43" s="15">
        <v>1757.86</v>
      </c>
      <c r="I43" s="17"/>
      <c r="J43" s="15">
        <v>1736.86</v>
      </c>
      <c r="K43" s="14" t="str">
        <f>""</f>
        <v/>
      </c>
      <c r="L43" s="15">
        <v>0</v>
      </c>
      <c r="M43" s="14" t="str">
        <f>""</f>
        <v/>
      </c>
      <c r="N43" s="5"/>
    </row>
    <row r="44" spans="1:14" s="4" customFormat="1" ht="51" x14ac:dyDescent="0.25">
      <c r="A44" s="7" t="s">
        <v>6</v>
      </c>
      <c r="B44" s="14" t="s">
        <v>35</v>
      </c>
      <c r="C44" s="15">
        <v>35230.699999999997</v>
      </c>
      <c r="D44" s="15">
        <v>31790</v>
      </c>
      <c r="E44" s="14" t="str">
        <f>""</f>
        <v/>
      </c>
      <c r="F44" s="15">
        <v>2119.6999999999998</v>
      </c>
      <c r="G44" s="16">
        <v>8</v>
      </c>
      <c r="H44" s="15">
        <v>30485.96</v>
      </c>
      <c r="I44" s="17"/>
      <c r="J44" s="15">
        <v>28108.61</v>
      </c>
      <c r="K44" s="14" t="str">
        <f>""</f>
        <v/>
      </c>
      <c r="L44" s="15">
        <v>0</v>
      </c>
      <c r="M44" s="14" t="str">
        <f>""</f>
        <v/>
      </c>
      <c r="N44" s="13"/>
    </row>
    <row r="45" spans="1:14" s="20" customFormat="1" x14ac:dyDescent="0.25">
      <c r="A45" s="25" t="s">
        <v>36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7"/>
      <c r="N45" s="21"/>
    </row>
    <row r="46" spans="1:14" s="4" customFormat="1" ht="38.25" x14ac:dyDescent="0.25">
      <c r="A46" s="8" t="s">
        <v>24</v>
      </c>
      <c r="B46" s="9" t="str">
        <f>"Булатов Леонид Николаевич"</f>
        <v>Булатов Леонид Николаевич</v>
      </c>
      <c r="C46" s="10">
        <v>300</v>
      </c>
      <c r="D46" s="10"/>
      <c r="E46" s="9" t="str">
        <f>""</f>
        <v/>
      </c>
      <c r="F46" s="10"/>
      <c r="G46" s="11"/>
      <c r="H46" s="10">
        <v>275.20999999999998</v>
      </c>
      <c r="I46" s="12" t="s">
        <v>25</v>
      </c>
      <c r="J46" s="10">
        <v>160</v>
      </c>
      <c r="K46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46" s="10"/>
      <c r="M46" s="9" t="str">
        <f>""</f>
        <v/>
      </c>
      <c r="N46" s="13"/>
    </row>
    <row r="47" spans="1:14" s="4" customFormat="1" x14ac:dyDescent="0.25">
      <c r="A47" s="7" t="s">
        <v>6</v>
      </c>
      <c r="B47" s="14" t="str">
        <f>"Итого по кандидату"</f>
        <v>Итого по кандидату</v>
      </c>
      <c r="C47" s="15">
        <v>300</v>
      </c>
      <c r="D47" s="15">
        <v>0</v>
      </c>
      <c r="E47" s="14" t="str">
        <f>""</f>
        <v/>
      </c>
      <c r="F47" s="15">
        <v>0</v>
      </c>
      <c r="G47" s="16">
        <v>0</v>
      </c>
      <c r="H47" s="15">
        <v>275.20999999999998</v>
      </c>
      <c r="I47" s="17"/>
      <c r="J47" s="15">
        <v>160</v>
      </c>
      <c r="K47" s="14" t="str">
        <f>""</f>
        <v/>
      </c>
      <c r="L47" s="15">
        <v>0</v>
      </c>
      <c r="M47" s="14" t="str">
        <f>""</f>
        <v/>
      </c>
      <c r="N47" s="5"/>
    </row>
    <row r="48" spans="1:14" s="4" customFormat="1" ht="25.5" x14ac:dyDescent="0.25">
      <c r="A48" s="8" t="s">
        <v>26</v>
      </c>
      <c r="B48" s="9" t="str">
        <f>"Васильев Владимир Абдуалиевич"</f>
        <v>Васильев Владимир Абдуалиевич</v>
      </c>
      <c r="C48" s="10"/>
      <c r="D48" s="10">
        <v>8000</v>
      </c>
      <c r="E48" s="9" t="str">
        <f>"НФПР"</f>
        <v>НФПР</v>
      </c>
      <c r="F48" s="10"/>
      <c r="G48" s="11"/>
      <c r="H48" s="10"/>
      <c r="I48" s="12" t="s">
        <v>27</v>
      </c>
      <c r="J48" s="10">
        <v>3600</v>
      </c>
      <c r="K48" s="9" t="str">
        <f>"Оплата других работ/услуг"</f>
        <v>Оплата других работ/услуг</v>
      </c>
      <c r="L48" s="10"/>
      <c r="M48" s="9" t="str">
        <f>""</f>
        <v/>
      </c>
      <c r="N48" s="13"/>
    </row>
    <row r="49" spans="1:14" s="4" customFormat="1" ht="38.25" x14ac:dyDescent="0.25">
      <c r="A49" s="8" t="s">
        <v>6</v>
      </c>
      <c r="B49" s="9" t="str">
        <f>""</f>
        <v/>
      </c>
      <c r="C49" s="10"/>
      <c r="D49" s="10">
        <v>8000</v>
      </c>
      <c r="E49" s="9" t="str">
        <f>"ТВЕРСКОЙ ФПРСР"</f>
        <v>ТВЕРСКОЙ ФПРСР</v>
      </c>
      <c r="F49" s="10"/>
      <c r="G49" s="11"/>
      <c r="H49" s="10"/>
      <c r="I49" s="12" t="s">
        <v>15</v>
      </c>
      <c r="J49" s="10">
        <v>2000</v>
      </c>
      <c r="K49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49" s="10"/>
      <c r="M49" s="9" t="str">
        <f>""</f>
        <v/>
      </c>
      <c r="N49" s="5"/>
    </row>
    <row r="50" spans="1:14" s="4" customFormat="1" ht="51" x14ac:dyDescent="0.25">
      <c r="A50" s="8" t="s">
        <v>6</v>
      </c>
      <c r="B50" s="9" t="str">
        <f>""</f>
        <v/>
      </c>
      <c r="C50" s="10"/>
      <c r="D50" s="10">
        <v>8000</v>
      </c>
      <c r="E50" s="9" t="str">
        <f>"Фонд поддержки будущих поколений"</f>
        <v>Фонд поддержки будущих поколений</v>
      </c>
      <c r="F50" s="10"/>
      <c r="G50" s="11"/>
      <c r="H50" s="10"/>
      <c r="I50" s="12" t="s">
        <v>17</v>
      </c>
      <c r="J50" s="10">
        <v>747</v>
      </c>
      <c r="K50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50" s="10"/>
      <c r="M50" s="9" t="str">
        <f>""</f>
        <v/>
      </c>
      <c r="N50" s="5"/>
    </row>
    <row r="51" spans="1:14" s="4" customFormat="1" ht="38.25" x14ac:dyDescent="0.25">
      <c r="A51" s="8" t="s">
        <v>6</v>
      </c>
      <c r="B51" s="9" t="str">
        <f>""</f>
        <v/>
      </c>
      <c r="C51" s="10"/>
      <c r="D51" s="10">
        <v>6000</v>
      </c>
      <c r="E51" s="9" t="str">
        <f>"Фонд народных проектов"</f>
        <v>Фонд народных проектов</v>
      </c>
      <c r="F51" s="10"/>
      <c r="G51" s="11"/>
      <c r="H51" s="10"/>
      <c r="I51" s="12" t="s">
        <v>18</v>
      </c>
      <c r="J51" s="10">
        <v>618.29999999999995</v>
      </c>
      <c r="K51" s="18" t="str">
        <f>"Агитация через организации телерадиовещания"</f>
        <v>Агитация через организации телерадиовещания</v>
      </c>
      <c r="L51" s="10"/>
      <c r="M51" s="9" t="str">
        <f>""</f>
        <v/>
      </c>
      <c r="N51" s="5"/>
    </row>
    <row r="52" spans="1:14" s="4" customFormat="1" x14ac:dyDescent="0.25">
      <c r="A52" s="8" t="s">
        <v>6</v>
      </c>
      <c r="B52" s="9" t="str">
        <f>""</f>
        <v/>
      </c>
      <c r="C52" s="10"/>
      <c r="D52" s="10"/>
      <c r="E52" s="9" t="str">
        <f>""</f>
        <v/>
      </c>
      <c r="F52" s="10"/>
      <c r="G52" s="11"/>
      <c r="H52" s="10"/>
      <c r="I52" s="12" t="s">
        <v>13</v>
      </c>
      <c r="J52" s="10">
        <v>600</v>
      </c>
      <c r="K52" s="9" t="str">
        <f>"Оплата других работ/услуг"</f>
        <v>Оплата других работ/услуг</v>
      </c>
      <c r="L52" s="10"/>
      <c r="M52" s="9" t="str">
        <f>""</f>
        <v/>
      </c>
      <c r="N52" s="5"/>
    </row>
    <row r="53" spans="1:14" s="4" customFormat="1" ht="38.25" x14ac:dyDescent="0.25">
      <c r="A53" s="8" t="s">
        <v>6</v>
      </c>
      <c r="B53" s="9" t="str">
        <f>""</f>
        <v/>
      </c>
      <c r="C53" s="10"/>
      <c r="D53" s="10"/>
      <c r="E53" s="9" t="str">
        <f>""</f>
        <v/>
      </c>
      <c r="F53" s="10"/>
      <c r="G53" s="11"/>
      <c r="H53" s="10"/>
      <c r="I53" s="12" t="s">
        <v>28</v>
      </c>
      <c r="J53" s="10">
        <v>600</v>
      </c>
      <c r="K53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53" s="10"/>
      <c r="M53" s="9" t="str">
        <f>""</f>
        <v/>
      </c>
      <c r="N53" s="5"/>
    </row>
    <row r="54" spans="1:14" s="4" customFormat="1" x14ac:dyDescent="0.25">
      <c r="A54" s="8" t="s">
        <v>6</v>
      </c>
      <c r="B54" s="9" t="str">
        <f>""</f>
        <v/>
      </c>
      <c r="C54" s="10"/>
      <c r="D54" s="10"/>
      <c r="E54" s="9" t="str">
        <f>""</f>
        <v/>
      </c>
      <c r="F54" s="10"/>
      <c r="G54" s="11"/>
      <c r="H54" s="10"/>
      <c r="I54" s="12" t="s">
        <v>23</v>
      </c>
      <c r="J54" s="10">
        <v>600</v>
      </c>
      <c r="K54" s="9" t="str">
        <f>"Оплата других работ/услуг"</f>
        <v>Оплата других работ/услуг</v>
      </c>
      <c r="L54" s="10"/>
      <c r="M54" s="9" t="str">
        <f>""</f>
        <v/>
      </c>
      <c r="N54" s="5"/>
    </row>
    <row r="55" spans="1:14" s="4" customFormat="1" ht="25.5" x14ac:dyDescent="0.25">
      <c r="A55" s="8" t="s">
        <v>6</v>
      </c>
      <c r="B55" s="9" t="str">
        <f>""</f>
        <v/>
      </c>
      <c r="C55" s="10"/>
      <c r="D55" s="10"/>
      <c r="E55" s="9" t="str">
        <f>""</f>
        <v/>
      </c>
      <c r="F55" s="10"/>
      <c r="G55" s="11"/>
      <c r="H55" s="10"/>
      <c r="I55" s="12" t="s">
        <v>18</v>
      </c>
      <c r="J55" s="10">
        <v>479.25</v>
      </c>
      <c r="K55" s="18" t="str">
        <f>"Агитация через организации телерадиовещания"</f>
        <v>Агитация через организации телерадиовещания</v>
      </c>
      <c r="L55" s="10"/>
      <c r="M55" s="9" t="str">
        <f>""</f>
        <v/>
      </c>
      <c r="N55" s="5"/>
    </row>
    <row r="56" spans="1:14" s="4" customFormat="1" x14ac:dyDescent="0.25">
      <c r="A56" s="8" t="s">
        <v>6</v>
      </c>
      <c r="B56" s="9" t="str">
        <f>""</f>
        <v/>
      </c>
      <c r="C56" s="10"/>
      <c r="D56" s="10"/>
      <c r="E56" s="9" t="str">
        <f>""</f>
        <v/>
      </c>
      <c r="F56" s="10"/>
      <c r="G56" s="11"/>
      <c r="H56" s="10"/>
      <c r="I56" s="12" t="s">
        <v>15</v>
      </c>
      <c r="J56" s="10">
        <v>360</v>
      </c>
      <c r="K56" s="9" t="str">
        <f t="shared" ref="K56:K64" si="16">"Оплата других работ/услуг"</f>
        <v>Оплата других работ/услуг</v>
      </c>
      <c r="L56" s="10"/>
      <c r="M56" s="9" t="str">
        <f>""</f>
        <v/>
      </c>
      <c r="N56" s="5"/>
    </row>
    <row r="57" spans="1:14" s="4" customFormat="1" x14ac:dyDescent="0.25">
      <c r="A57" s="8" t="s">
        <v>6</v>
      </c>
      <c r="B57" s="9" t="str">
        <f>""</f>
        <v/>
      </c>
      <c r="C57" s="10"/>
      <c r="D57" s="10"/>
      <c r="E57" s="9" t="str">
        <f>""</f>
        <v/>
      </c>
      <c r="F57" s="10"/>
      <c r="G57" s="11"/>
      <c r="H57" s="10"/>
      <c r="I57" s="12" t="s">
        <v>23</v>
      </c>
      <c r="J57" s="10">
        <v>350</v>
      </c>
      <c r="K57" s="9" t="str">
        <f t="shared" si="16"/>
        <v>Оплата других работ/услуг</v>
      </c>
      <c r="L57" s="10"/>
      <c r="M57" s="9" t="str">
        <f>""</f>
        <v/>
      </c>
      <c r="N57" s="5"/>
    </row>
    <row r="58" spans="1:14" s="4" customFormat="1" x14ac:dyDescent="0.25">
      <c r="A58" s="8" t="s">
        <v>6</v>
      </c>
      <c r="B58" s="9" t="str">
        <f>""</f>
        <v/>
      </c>
      <c r="C58" s="10"/>
      <c r="D58" s="10"/>
      <c r="E58" s="9" t="str">
        <f>""</f>
        <v/>
      </c>
      <c r="F58" s="10"/>
      <c r="G58" s="11"/>
      <c r="H58" s="10"/>
      <c r="I58" s="12" t="s">
        <v>23</v>
      </c>
      <c r="J58" s="10">
        <v>350</v>
      </c>
      <c r="K58" s="9" t="str">
        <f t="shared" si="16"/>
        <v>Оплата других работ/услуг</v>
      </c>
      <c r="L58" s="10"/>
      <c r="M58" s="9" t="str">
        <f>""</f>
        <v/>
      </c>
      <c r="N58" s="5"/>
    </row>
    <row r="59" spans="1:14" s="4" customFormat="1" x14ac:dyDescent="0.25">
      <c r="A59" s="8" t="s">
        <v>6</v>
      </c>
      <c r="B59" s="9" t="str">
        <f>""</f>
        <v/>
      </c>
      <c r="C59" s="10"/>
      <c r="D59" s="10"/>
      <c r="E59" s="9" t="str">
        <f>""</f>
        <v/>
      </c>
      <c r="F59" s="10"/>
      <c r="G59" s="11"/>
      <c r="H59" s="10"/>
      <c r="I59" s="12" t="s">
        <v>15</v>
      </c>
      <c r="J59" s="10">
        <v>350</v>
      </c>
      <c r="K59" s="9" t="str">
        <f t="shared" si="16"/>
        <v>Оплата других работ/услуг</v>
      </c>
      <c r="L59" s="10"/>
      <c r="M59" s="9" t="str">
        <f>""</f>
        <v/>
      </c>
      <c r="N59" s="5"/>
    </row>
    <row r="60" spans="1:14" s="4" customFormat="1" x14ac:dyDescent="0.25">
      <c r="A60" s="8" t="s">
        <v>6</v>
      </c>
      <c r="B60" s="9" t="str">
        <f>""</f>
        <v/>
      </c>
      <c r="C60" s="10"/>
      <c r="D60" s="10"/>
      <c r="E60" s="9" t="str">
        <f>""</f>
        <v/>
      </c>
      <c r="F60" s="10"/>
      <c r="G60" s="11"/>
      <c r="H60" s="10"/>
      <c r="I60" s="12" t="s">
        <v>15</v>
      </c>
      <c r="J60" s="10">
        <v>350</v>
      </c>
      <c r="K60" s="9" t="str">
        <f t="shared" si="16"/>
        <v>Оплата других работ/услуг</v>
      </c>
      <c r="L60" s="10"/>
      <c r="M60" s="9" t="str">
        <f>""</f>
        <v/>
      </c>
      <c r="N60" s="5"/>
    </row>
    <row r="61" spans="1:14" s="4" customFormat="1" x14ac:dyDescent="0.25">
      <c r="A61" s="8" t="s">
        <v>6</v>
      </c>
      <c r="B61" s="9" t="str">
        <f>""</f>
        <v/>
      </c>
      <c r="C61" s="10"/>
      <c r="D61" s="10"/>
      <c r="E61" s="9" t="str">
        <f>""</f>
        <v/>
      </c>
      <c r="F61" s="10"/>
      <c r="G61" s="11"/>
      <c r="H61" s="10"/>
      <c r="I61" s="12" t="s">
        <v>23</v>
      </c>
      <c r="J61" s="10">
        <v>350</v>
      </c>
      <c r="K61" s="9" t="str">
        <f t="shared" si="16"/>
        <v>Оплата других работ/услуг</v>
      </c>
      <c r="L61" s="10"/>
      <c r="M61" s="9" t="str">
        <f>""</f>
        <v/>
      </c>
      <c r="N61" s="5"/>
    </row>
    <row r="62" spans="1:14" s="4" customFormat="1" x14ac:dyDescent="0.25">
      <c r="A62" s="8" t="s">
        <v>6</v>
      </c>
      <c r="B62" s="9" t="str">
        <f>""</f>
        <v/>
      </c>
      <c r="C62" s="10"/>
      <c r="D62" s="10"/>
      <c r="E62" s="9" t="str">
        <f>""</f>
        <v/>
      </c>
      <c r="F62" s="10"/>
      <c r="G62" s="11"/>
      <c r="H62" s="10"/>
      <c r="I62" s="12" t="s">
        <v>15</v>
      </c>
      <c r="J62" s="10">
        <v>340</v>
      </c>
      <c r="K62" s="9" t="str">
        <f t="shared" si="16"/>
        <v>Оплата других работ/услуг</v>
      </c>
      <c r="L62" s="10"/>
      <c r="M62" s="9" t="str">
        <f>""</f>
        <v/>
      </c>
      <c r="N62" s="5"/>
    </row>
    <row r="63" spans="1:14" s="4" customFormat="1" x14ac:dyDescent="0.25">
      <c r="A63" s="8" t="s">
        <v>6</v>
      </c>
      <c r="B63" s="9" t="str">
        <f>""</f>
        <v/>
      </c>
      <c r="C63" s="10"/>
      <c r="D63" s="10"/>
      <c r="E63" s="9" t="str">
        <f>""</f>
        <v/>
      </c>
      <c r="F63" s="10"/>
      <c r="G63" s="11"/>
      <c r="H63" s="10"/>
      <c r="I63" s="12" t="s">
        <v>15</v>
      </c>
      <c r="J63" s="10">
        <v>325</v>
      </c>
      <c r="K63" s="9" t="str">
        <f t="shared" si="16"/>
        <v>Оплата других работ/услуг</v>
      </c>
      <c r="L63" s="10"/>
      <c r="M63" s="9" t="str">
        <f>""</f>
        <v/>
      </c>
      <c r="N63" s="5"/>
    </row>
    <row r="64" spans="1:14" s="4" customFormat="1" x14ac:dyDescent="0.25">
      <c r="A64" s="8" t="s">
        <v>6</v>
      </c>
      <c r="B64" s="9" t="str">
        <f>""</f>
        <v/>
      </c>
      <c r="C64" s="10"/>
      <c r="D64" s="10"/>
      <c r="E64" s="9" t="str">
        <f>""</f>
        <v/>
      </c>
      <c r="F64" s="10"/>
      <c r="G64" s="11"/>
      <c r="H64" s="10"/>
      <c r="I64" s="12" t="s">
        <v>7</v>
      </c>
      <c r="J64" s="10">
        <v>300</v>
      </c>
      <c r="K64" s="9" t="str">
        <f t="shared" si="16"/>
        <v>Оплата других работ/услуг</v>
      </c>
      <c r="L64" s="10"/>
      <c r="M64" s="9" t="str">
        <f>""</f>
        <v/>
      </c>
      <c r="N64" s="5"/>
    </row>
    <row r="65" spans="1:14" s="4" customFormat="1" ht="38.25" x14ac:dyDescent="0.25">
      <c r="A65" s="8" t="s">
        <v>6</v>
      </c>
      <c r="B65" s="9" t="str">
        <f>""</f>
        <v/>
      </c>
      <c r="C65" s="10"/>
      <c r="D65" s="10"/>
      <c r="E65" s="9" t="str">
        <f>""</f>
        <v/>
      </c>
      <c r="F65" s="10"/>
      <c r="G65" s="11"/>
      <c r="H65" s="10"/>
      <c r="I65" s="12" t="s">
        <v>28</v>
      </c>
      <c r="J65" s="10">
        <v>300</v>
      </c>
      <c r="K65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65" s="10"/>
      <c r="M65" s="9" t="str">
        <f>""</f>
        <v/>
      </c>
      <c r="N65" s="5"/>
    </row>
    <row r="66" spans="1:14" s="4" customFormat="1" x14ac:dyDescent="0.25">
      <c r="A66" s="8" t="s">
        <v>6</v>
      </c>
      <c r="B66" s="9" t="str">
        <f>""</f>
        <v/>
      </c>
      <c r="C66" s="10"/>
      <c r="D66" s="10"/>
      <c r="E66" s="9" t="str">
        <f>""</f>
        <v/>
      </c>
      <c r="F66" s="10"/>
      <c r="G66" s="11"/>
      <c r="H66" s="10"/>
      <c r="I66" s="12" t="s">
        <v>10</v>
      </c>
      <c r="J66" s="10">
        <v>300</v>
      </c>
      <c r="K66" s="9" t="str">
        <f t="shared" ref="K66:K78" si="17">"Оплата других работ/услуг"</f>
        <v>Оплата других работ/услуг</v>
      </c>
      <c r="L66" s="10"/>
      <c r="M66" s="9" t="str">
        <f>""</f>
        <v/>
      </c>
      <c r="N66" s="5"/>
    </row>
    <row r="67" spans="1:14" s="4" customFormat="1" x14ac:dyDescent="0.25">
      <c r="A67" s="8" t="s">
        <v>6</v>
      </c>
      <c r="B67" s="9" t="str">
        <f>""</f>
        <v/>
      </c>
      <c r="C67" s="10"/>
      <c r="D67" s="10"/>
      <c r="E67" s="9" t="str">
        <f>""</f>
        <v/>
      </c>
      <c r="F67" s="10"/>
      <c r="G67" s="11"/>
      <c r="H67" s="10"/>
      <c r="I67" s="12" t="s">
        <v>10</v>
      </c>
      <c r="J67" s="10">
        <v>300</v>
      </c>
      <c r="K67" s="9" t="str">
        <f t="shared" si="17"/>
        <v>Оплата других работ/услуг</v>
      </c>
      <c r="L67" s="10"/>
      <c r="M67" s="9" t="str">
        <f>""</f>
        <v/>
      </c>
      <c r="N67" s="5"/>
    </row>
    <row r="68" spans="1:14" s="4" customFormat="1" x14ac:dyDescent="0.25">
      <c r="A68" s="8" t="s">
        <v>6</v>
      </c>
      <c r="B68" s="9" t="str">
        <f>""</f>
        <v/>
      </c>
      <c r="C68" s="10"/>
      <c r="D68" s="10"/>
      <c r="E68" s="9" t="str">
        <f>""</f>
        <v/>
      </c>
      <c r="F68" s="10"/>
      <c r="G68" s="11"/>
      <c r="H68" s="10"/>
      <c r="I68" s="12" t="s">
        <v>10</v>
      </c>
      <c r="J68" s="10">
        <v>300</v>
      </c>
      <c r="K68" s="9" t="str">
        <f t="shared" si="17"/>
        <v>Оплата других работ/услуг</v>
      </c>
      <c r="L68" s="10"/>
      <c r="M68" s="9" t="str">
        <f>""</f>
        <v/>
      </c>
      <c r="N68" s="5"/>
    </row>
    <row r="69" spans="1:14" s="4" customFormat="1" x14ac:dyDescent="0.25">
      <c r="A69" s="8" t="s">
        <v>6</v>
      </c>
      <c r="B69" s="9" t="str">
        <f>""</f>
        <v/>
      </c>
      <c r="C69" s="10"/>
      <c r="D69" s="10"/>
      <c r="E69" s="9" t="str">
        <f>""</f>
        <v/>
      </c>
      <c r="F69" s="10"/>
      <c r="G69" s="11"/>
      <c r="H69" s="10"/>
      <c r="I69" s="12" t="s">
        <v>10</v>
      </c>
      <c r="J69" s="10">
        <v>300</v>
      </c>
      <c r="K69" s="9" t="str">
        <f t="shared" si="17"/>
        <v>Оплата других работ/услуг</v>
      </c>
      <c r="L69" s="10"/>
      <c r="M69" s="9" t="str">
        <f>""</f>
        <v/>
      </c>
      <c r="N69" s="5"/>
    </row>
    <row r="70" spans="1:14" s="4" customFormat="1" x14ac:dyDescent="0.25">
      <c r="A70" s="8" t="s">
        <v>6</v>
      </c>
      <c r="B70" s="9" t="str">
        <f>""</f>
        <v/>
      </c>
      <c r="C70" s="10"/>
      <c r="D70" s="10"/>
      <c r="E70" s="9" t="str">
        <f>""</f>
        <v/>
      </c>
      <c r="F70" s="10"/>
      <c r="G70" s="11"/>
      <c r="H70" s="10"/>
      <c r="I70" s="12" t="s">
        <v>10</v>
      </c>
      <c r="J70" s="10">
        <v>300</v>
      </c>
      <c r="K70" s="9" t="str">
        <f t="shared" si="17"/>
        <v>Оплата других работ/услуг</v>
      </c>
      <c r="L70" s="10"/>
      <c r="M70" s="9" t="str">
        <f>""</f>
        <v/>
      </c>
      <c r="N70" s="5"/>
    </row>
    <row r="71" spans="1:14" s="4" customFormat="1" x14ac:dyDescent="0.25">
      <c r="A71" s="8" t="s">
        <v>6</v>
      </c>
      <c r="B71" s="9" t="str">
        <f>""</f>
        <v/>
      </c>
      <c r="C71" s="10"/>
      <c r="D71" s="10"/>
      <c r="E71" s="9" t="str">
        <f>""</f>
        <v/>
      </c>
      <c r="F71" s="10"/>
      <c r="G71" s="11"/>
      <c r="H71" s="10"/>
      <c r="I71" s="12" t="s">
        <v>23</v>
      </c>
      <c r="J71" s="10">
        <v>300</v>
      </c>
      <c r="K71" s="9" t="str">
        <f t="shared" si="17"/>
        <v>Оплата других работ/услуг</v>
      </c>
      <c r="L71" s="10"/>
      <c r="M71" s="9" t="str">
        <f>""</f>
        <v/>
      </c>
      <c r="N71" s="5"/>
    </row>
    <row r="72" spans="1:14" s="4" customFormat="1" x14ac:dyDescent="0.25">
      <c r="A72" s="8" t="s">
        <v>6</v>
      </c>
      <c r="B72" s="9" t="str">
        <f>""</f>
        <v/>
      </c>
      <c r="C72" s="10"/>
      <c r="D72" s="10"/>
      <c r="E72" s="9" t="str">
        <f>""</f>
        <v/>
      </c>
      <c r="F72" s="10"/>
      <c r="G72" s="11"/>
      <c r="H72" s="10"/>
      <c r="I72" s="12" t="s">
        <v>23</v>
      </c>
      <c r="J72" s="10">
        <v>300</v>
      </c>
      <c r="K72" s="9" t="str">
        <f t="shared" si="17"/>
        <v>Оплата других работ/услуг</v>
      </c>
      <c r="L72" s="10"/>
      <c r="M72" s="9" t="str">
        <f>""</f>
        <v/>
      </c>
      <c r="N72" s="5"/>
    </row>
    <row r="73" spans="1:14" s="4" customFormat="1" x14ac:dyDescent="0.25">
      <c r="A73" s="8" t="s">
        <v>6</v>
      </c>
      <c r="B73" s="9" t="str">
        <f>""</f>
        <v/>
      </c>
      <c r="C73" s="10"/>
      <c r="D73" s="10"/>
      <c r="E73" s="9" t="str">
        <f>""</f>
        <v/>
      </c>
      <c r="F73" s="10"/>
      <c r="G73" s="11"/>
      <c r="H73" s="10"/>
      <c r="I73" s="12" t="s">
        <v>15</v>
      </c>
      <c r="J73" s="10">
        <v>300</v>
      </c>
      <c r="K73" s="9" t="str">
        <f t="shared" si="17"/>
        <v>Оплата других работ/услуг</v>
      </c>
      <c r="L73" s="10"/>
      <c r="M73" s="9" t="str">
        <f>""</f>
        <v/>
      </c>
      <c r="N73" s="5"/>
    </row>
    <row r="74" spans="1:14" s="4" customFormat="1" x14ac:dyDescent="0.25">
      <c r="A74" s="8" t="s">
        <v>6</v>
      </c>
      <c r="B74" s="9" t="str">
        <f>""</f>
        <v/>
      </c>
      <c r="C74" s="10"/>
      <c r="D74" s="10"/>
      <c r="E74" s="9" t="str">
        <f>""</f>
        <v/>
      </c>
      <c r="F74" s="10"/>
      <c r="G74" s="11"/>
      <c r="H74" s="10"/>
      <c r="I74" s="12" t="s">
        <v>15</v>
      </c>
      <c r="J74" s="10">
        <v>300</v>
      </c>
      <c r="K74" s="9" t="str">
        <f t="shared" si="17"/>
        <v>Оплата других работ/услуг</v>
      </c>
      <c r="L74" s="10"/>
      <c r="M74" s="9" t="str">
        <f>""</f>
        <v/>
      </c>
      <c r="N74" s="5"/>
    </row>
    <row r="75" spans="1:14" s="4" customFormat="1" x14ac:dyDescent="0.25">
      <c r="A75" s="8" t="s">
        <v>6</v>
      </c>
      <c r="B75" s="9" t="str">
        <f>""</f>
        <v/>
      </c>
      <c r="C75" s="10"/>
      <c r="D75" s="10"/>
      <c r="E75" s="9" t="str">
        <f>""</f>
        <v/>
      </c>
      <c r="F75" s="10"/>
      <c r="G75" s="11"/>
      <c r="H75" s="10"/>
      <c r="I75" s="12" t="s">
        <v>15</v>
      </c>
      <c r="J75" s="10">
        <v>300</v>
      </c>
      <c r="K75" s="9" t="str">
        <f t="shared" si="17"/>
        <v>Оплата других работ/услуг</v>
      </c>
      <c r="L75" s="10"/>
      <c r="M75" s="9" t="str">
        <f>""</f>
        <v/>
      </c>
      <c r="N75" s="5"/>
    </row>
    <row r="76" spans="1:14" s="4" customFormat="1" x14ac:dyDescent="0.25">
      <c r="A76" s="8" t="s">
        <v>6</v>
      </c>
      <c r="B76" s="9" t="str">
        <f>""</f>
        <v/>
      </c>
      <c r="C76" s="10"/>
      <c r="D76" s="10"/>
      <c r="E76" s="9" t="str">
        <f>""</f>
        <v/>
      </c>
      <c r="F76" s="10"/>
      <c r="G76" s="11"/>
      <c r="H76" s="10"/>
      <c r="I76" s="12" t="s">
        <v>15</v>
      </c>
      <c r="J76" s="10">
        <v>300</v>
      </c>
      <c r="K76" s="9" t="str">
        <f t="shared" si="17"/>
        <v>Оплата других работ/услуг</v>
      </c>
      <c r="L76" s="10"/>
      <c r="M76" s="9" t="str">
        <f>""</f>
        <v/>
      </c>
      <c r="N76" s="5"/>
    </row>
    <row r="77" spans="1:14" s="4" customFormat="1" x14ac:dyDescent="0.25">
      <c r="A77" s="8" t="s">
        <v>6</v>
      </c>
      <c r="B77" s="9" t="str">
        <f>""</f>
        <v/>
      </c>
      <c r="C77" s="10"/>
      <c r="D77" s="10"/>
      <c r="E77" s="9" t="str">
        <f>""</f>
        <v/>
      </c>
      <c r="F77" s="10"/>
      <c r="G77" s="11"/>
      <c r="H77" s="10"/>
      <c r="I77" s="12" t="s">
        <v>15</v>
      </c>
      <c r="J77" s="10">
        <v>300</v>
      </c>
      <c r="K77" s="9" t="str">
        <f t="shared" si="17"/>
        <v>Оплата других работ/услуг</v>
      </c>
      <c r="L77" s="10"/>
      <c r="M77" s="9" t="str">
        <f>""</f>
        <v/>
      </c>
      <c r="N77" s="5"/>
    </row>
    <row r="78" spans="1:14" s="4" customFormat="1" x14ac:dyDescent="0.25">
      <c r="A78" s="8" t="s">
        <v>6</v>
      </c>
      <c r="B78" s="9" t="str">
        <f>""</f>
        <v/>
      </c>
      <c r="C78" s="10"/>
      <c r="D78" s="10"/>
      <c r="E78" s="9" t="str">
        <f>""</f>
        <v/>
      </c>
      <c r="F78" s="10"/>
      <c r="G78" s="11"/>
      <c r="H78" s="10"/>
      <c r="I78" s="12" t="s">
        <v>15</v>
      </c>
      <c r="J78" s="10">
        <v>300</v>
      </c>
      <c r="K78" s="9" t="str">
        <f t="shared" si="17"/>
        <v>Оплата других работ/услуг</v>
      </c>
      <c r="L78" s="10"/>
      <c r="M78" s="9" t="str">
        <f>""</f>
        <v/>
      </c>
      <c r="N78" s="5"/>
    </row>
    <row r="79" spans="1:14" s="4" customFormat="1" ht="38.25" x14ac:dyDescent="0.25">
      <c r="A79" s="8" t="s">
        <v>6</v>
      </c>
      <c r="B79" s="9" t="str">
        <f>""</f>
        <v/>
      </c>
      <c r="C79" s="10"/>
      <c r="D79" s="10"/>
      <c r="E79" s="9" t="str">
        <f>""</f>
        <v/>
      </c>
      <c r="F79" s="10"/>
      <c r="G79" s="11"/>
      <c r="H79" s="10"/>
      <c r="I79" s="12" t="s">
        <v>28</v>
      </c>
      <c r="J79" s="10">
        <v>300</v>
      </c>
      <c r="K79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79" s="10"/>
      <c r="M79" s="9" t="str">
        <f>""</f>
        <v/>
      </c>
      <c r="N79" s="5"/>
    </row>
    <row r="80" spans="1:14" s="4" customFormat="1" ht="38.25" x14ac:dyDescent="0.25">
      <c r="A80" s="8" t="s">
        <v>6</v>
      </c>
      <c r="B80" s="9" t="str">
        <f>""</f>
        <v/>
      </c>
      <c r="C80" s="10"/>
      <c r="D80" s="10"/>
      <c r="E80" s="9" t="str">
        <f>""</f>
        <v/>
      </c>
      <c r="F80" s="10"/>
      <c r="G80" s="11"/>
      <c r="H80" s="10"/>
      <c r="I80" s="12" t="s">
        <v>28</v>
      </c>
      <c r="J80" s="10">
        <v>300</v>
      </c>
      <c r="K80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80" s="10"/>
      <c r="M80" s="9" t="str">
        <f>""</f>
        <v/>
      </c>
      <c r="N80" s="5"/>
    </row>
    <row r="81" spans="1:14" s="4" customFormat="1" ht="38.25" x14ac:dyDescent="0.25">
      <c r="A81" s="8" t="s">
        <v>6</v>
      </c>
      <c r="B81" s="9" t="str">
        <f>""</f>
        <v/>
      </c>
      <c r="C81" s="10"/>
      <c r="D81" s="10"/>
      <c r="E81" s="9" t="str">
        <f>""</f>
        <v/>
      </c>
      <c r="F81" s="10"/>
      <c r="G81" s="11"/>
      <c r="H81" s="10"/>
      <c r="I81" s="12" t="s">
        <v>28</v>
      </c>
      <c r="J81" s="10">
        <v>300</v>
      </c>
      <c r="K81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81" s="10"/>
      <c r="M81" s="9" t="str">
        <f>""</f>
        <v/>
      </c>
      <c r="N81" s="5"/>
    </row>
    <row r="82" spans="1:14" s="4" customFormat="1" ht="38.25" x14ac:dyDescent="0.25">
      <c r="A82" s="8" t="s">
        <v>6</v>
      </c>
      <c r="B82" s="9" t="str">
        <f>""</f>
        <v/>
      </c>
      <c r="C82" s="10"/>
      <c r="D82" s="10"/>
      <c r="E82" s="9" t="str">
        <f>""</f>
        <v/>
      </c>
      <c r="F82" s="10"/>
      <c r="G82" s="11"/>
      <c r="H82" s="10"/>
      <c r="I82" s="12" t="s">
        <v>28</v>
      </c>
      <c r="J82" s="10">
        <v>300</v>
      </c>
      <c r="K82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82" s="10"/>
      <c r="M82" s="9" t="str">
        <f>""</f>
        <v/>
      </c>
      <c r="N82" s="5"/>
    </row>
    <row r="83" spans="1:14" s="4" customFormat="1" x14ac:dyDescent="0.25">
      <c r="A83" s="8" t="s">
        <v>6</v>
      </c>
      <c r="B83" s="9" t="str">
        <f>""</f>
        <v/>
      </c>
      <c r="C83" s="10"/>
      <c r="D83" s="10"/>
      <c r="E83" s="9" t="str">
        <f>""</f>
        <v/>
      </c>
      <c r="F83" s="10"/>
      <c r="G83" s="11"/>
      <c r="H83" s="10"/>
      <c r="I83" s="12" t="s">
        <v>7</v>
      </c>
      <c r="J83" s="10">
        <v>300</v>
      </c>
      <c r="K83" s="9" t="str">
        <f t="shared" ref="K83:K89" si="18">"Оплата других работ/услуг"</f>
        <v>Оплата других работ/услуг</v>
      </c>
      <c r="L83" s="10"/>
      <c r="M83" s="9" t="str">
        <f>""</f>
        <v/>
      </c>
      <c r="N83" s="5"/>
    </row>
    <row r="84" spans="1:14" s="4" customFormat="1" x14ac:dyDescent="0.25">
      <c r="A84" s="8" t="s">
        <v>6</v>
      </c>
      <c r="B84" s="9" t="str">
        <f>""</f>
        <v/>
      </c>
      <c r="C84" s="10"/>
      <c r="D84" s="10"/>
      <c r="E84" s="9" t="str">
        <f>""</f>
        <v/>
      </c>
      <c r="F84" s="10"/>
      <c r="G84" s="11"/>
      <c r="H84" s="10"/>
      <c r="I84" s="12" t="s">
        <v>15</v>
      </c>
      <c r="J84" s="10">
        <v>280</v>
      </c>
      <c r="K84" s="9" t="str">
        <f t="shared" si="18"/>
        <v>Оплата других работ/услуг</v>
      </c>
      <c r="L84" s="10"/>
      <c r="M84" s="9" t="str">
        <f>""</f>
        <v/>
      </c>
      <c r="N84" s="5"/>
    </row>
    <row r="85" spans="1:14" s="4" customFormat="1" x14ac:dyDescent="0.25">
      <c r="A85" s="8" t="s">
        <v>6</v>
      </c>
      <c r="B85" s="9" t="str">
        <f>""</f>
        <v/>
      </c>
      <c r="C85" s="10"/>
      <c r="D85" s="10"/>
      <c r="E85" s="9" t="str">
        <f>""</f>
        <v/>
      </c>
      <c r="F85" s="10"/>
      <c r="G85" s="11"/>
      <c r="H85" s="10"/>
      <c r="I85" s="12" t="s">
        <v>15</v>
      </c>
      <c r="J85" s="10">
        <v>270</v>
      </c>
      <c r="K85" s="9" t="str">
        <f t="shared" si="18"/>
        <v>Оплата других работ/услуг</v>
      </c>
      <c r="L85" s="10"/>
      <c r="M85" s="9" t="str">
        <f>""</f>
        <v/>
      </c>
      <c r="N85" s="5"/>
    </row>
    <row r="86" spans="1:14" s="4" customFormat="1" x14ac:dyDescent="0.25">
      <c r="A86" s="8" t="s">
        <v>6</v>
      </c>
      <c r="B86" s="9" t="str">
        <f>""</f>
        <v/>
      </c>
      <c r="C86" s="10"/>
      <c r="D86" s="10"/>
      <c r="E86" s="9" t="str">
        <f>""</f>
        <v/>
      </c>
      <c r="F86" s="10"/>
      <c r="G86" s="11"/>
      <c r="H86" s="10"/>
      <c r="I86" s="12" t="s">
        <v>15</v>
      </c>
      <c r="J86" s="10">
        <v>260</v>
      </c>
      <c r="K86" s="9" t="str">
        <f t="shared" si="18"/>
        <v>Оплата других работ/услуг</v>
      </c>
      <c r="L86" s="10"/>
      <c r="M86" s="9" t="str">
        <f>""</f>
        <v/>
      </c>
      <c r="N86" s="5"/>
    </row>
    <row r="87" spans="1:14" s="4" customFormat="1" x14ac:dyDescent="0.25">
      <c r="A87" s="8" t="s">
        <v>6</v>
      </c>
      <c r="B87" s="9" t="str">
        <f>""</f>
        <v/>
      </c>
      <c r="C87" s="10"/>
      <c r="D87" s="10"/>
      <c r="E87" s="9" t="str">
        <f>""</f>
        <v/>
      </c>
      <c r="F87" s="10"/>
      <c r="G87" s="11"/>
      <c r="H87" s="10"/>
      <c r="I87" s="12" t="s">
        <v>10</v>
      </c>
      <c r="J87" s="10">
        <v>221.76</v>
      </c>
      <c r="K87" s="9" t="str">
        <f t="shared" si="18"/>
        <v>Оплата других работ/услуг</v>
      </c>
      <c r="L87" s="10"/>
      <c r="M87" s="9" t="str">
        <f>""</f>
        <v/>
      </c>
      <c r="N87" s="5"/>
    </row>
    <row r="88" spans="1:14" s="4" customFormat="1" x14ac:dyDescent="0.25">
      <c r="A88" s="8" t="s">
        <v>6</v>
      </c>
      <c r="B88" s="9" t="str">
        <f>""</f>
        <v/>
      </c>
      <c r="C88" s="10"/>
      <c r="D88" s="10"/>
      <c r="E88" s="9" t="str">
        <f>""</f>
        <v/>
      </c>
      <c r="F88" s="10"/>
      <c r="G88" s="11"/>
      <c r="H88" s="10"/>
      <c r="I88" s="12" t="s">
        <v>23</v>
      </c>
      <c r="J88" s="10">
        <v>213</v>
      </c>
      <c r="K88" s="9" t="str">
        <f t="shared" si="18"/>
        <v>Оплата других работ/услуг</v>
      </c>
      <c r="L88" s="10"/>
      <c r="M88" s="9" t="str">
        <f>""</f>
        <v/>
      </c>
      <c r="N88" s="5"/>
    </row>
    <row r="89" spans="1:14" s="4" customFormat="1" x14ac:dyDescent="0.25">
      <c r="A89" s="8" t="s">
        <v>6</v>
      </c>
      <c r="B89" s="9" t="str">
        <f>""</f>
        <v/>
      </c>
      <c r="C89" s="10"/>
      <c r="D89" s="10"/>
      <c r="E89" s="9" t="str">
        <f>""</f>
        <v/>
      </c>
      <c r="F89" s="10"/>
      <c r="G89" s="11"/>
      <c r="H89" s="10"/>
      <c r="I89" s="12" t="s">
        <v>23</v>
      </c>
      <c r="J89" s="10">
        <v>200</v>
      </c>
      <c r="K89" s="9" t="str">
        <f t="shared" si="18"/>
        <v>Оплата других работ/услуг</v>
      </c>
      <c r="L89" s="10"/>
      <c r="M89" s="9" t="str">
        <f>""</f>
        <v/>
      </c>
      <c r="N89" s="5"/>
    </row>
    <row r="90" spans="1:14" s="4" customFormat="1" ht="38.25" x14ac:dyDescent="0.25">
      <c r="A90" s="8" t="s">
        <v>6</v>
      </c>
      <c r="B90" s="9" t="str">
        <f>""</f>
        <v/>
      </c>
      <c r="C90" s="10"/>
      <c r="D90" s="10"/>
      <c r="E90" s="9" t="str">
        <f>""</f>
        <v/>
      </c>
      <c r="F90" s="10"/>
      <c r="G90" s="11"/>
      <c r="H90" s="10"/>
      <c r="I90" s="12" t="s">
        <v>5</v>
      </c>
      <c r="J90" s="10">
        <v>200</v>
      </c>
      <c r="K90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90" s="10"/>
      <c r="M90" s="9" t="str">
        <f>""</f>
        <v/>
      </c>
      <c r="N90" s="5"/>
    </row>
    <row r="91" spans="1:14" s="4" customFormat="1" ht="38.25" x14ac:dyDescent="0.25">
      <c r="A91" s="8" t="s">
        <v>6</v>
      </c>
      <c r="B91" s="9" t="str">
        <f>""</f>
        <v/>
      </c>
      <c r="C91" s="10"/>
      <c r="D91" s="10"/>
      <c r="E91" s="9" t="str">
        <f>""</f>
        <v/>
      </c>
      <c r="F91" s="10"/>
      <c r="G91" s="11"/>
      <c r="H91" s="10"/>
      <c r="I91" s="12" t="s">
        <v>5</v>
      </c>
      <c r="J91" s="10">
        <v>200</v>
      </c>
      <c r="K91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91" s="10"/>
      <c r="M91" s="9" t="str">
        <f>""</f>
        <v/>
      </c>
      <c r="N91" s="5"/>
    </row>
    <row r="92" spans="1:14" s="4" customFormat="1" x14ac:dyDescent="0.25">
      <c r="A92" s="8" t="s">
        <v>6</v>
      </c>
      <c r="B92" s="9" t="str">
        <f>""</f>
        <v/>
      </c>
      <c r="C92" s="10"/>
      <c r="D92" s="10"/>
      <c r="E92" s="9" t="str">
        <f>""</f>
        <v/>
      </c>
      <c r="F92" s="10"/>
      <c r="G92" s="11"/>
      <c r="H92" s="10"/>
      <c r="I92" s="12" t="s">
        <v>27</v>
      </c>
      <c r="J92" s="10">
        <v>140</v>
      </c>
      <c r="K92" s="9" t="str">
        <f>"Оплата других работ/услуг"</f>
        <v>Оплата других работ/услуг</v>
      </c>
      <c r="L92" s="10"/>
      <c r="M92" s="9" t="str">
        <f>""</f>
        <v/>
      </c>
      <c r="N92" s="5"/>
    </row>
    <row r="93" spans="1:14" s="4" customFormat="1" ht="38.25" x14ac:dyDescent="0.25">
      <c r="A93" s="8" t="s">
        <v>6</v>
      </c>
      <c r="B93" s="9" t="str">
        <f>""</f>
        <v/>
      </c>
      <c r="C93" s="10"/>
      <c r="D93" s="10"/>
      <c r="E93" s="9" t="str">
        <f>""</f>
        <v/>
      </c>
      <c r="F93" s="10"/>
      <c r="G93" s="11"/>
      <c r="H93" s="10"/>
      <c r="I93" s="12" t="s">
        <v>21</v>
      </c>
      <c r="J93" s="10">
        <v>123.3</v>
      </c>
      <c r="K93" s="18" t="str">
        <f>"Изготовление и распространение печатных и иных агитационных материалов"</f>
        <v>Изготовление и распространение печатных и иных агитационных материалов</v>
      </c>
      <c r="L93" s="10"/>
      <c r="M93" s="9" t="str">
        <f>""</f>
        <v/>
      </c>
      <c r="N93" s="5"/>
    </row>
    <row r="94" spans="1:14" s="4" customFormat="1" x14ac:dyDescent="0.25">
      <c r="A94" s="8" t="s">
        <v>6</v>
      </c>
      <c r="B94" s="9" t="str">
        <f>""</f>
        <v/>
      </c>
      <c r="C94" s="10"/>
      <c r="D94" s="10"/>
      <c r="E94" s="9" t="str">
        <f>""</f>
        <v/>
      </c>
      <c r="F94" s="10"/>
      <c r="G94" s="11"/>
      <c r="H94" s="10"/>
      <c r="I94" s="12" t="s">
        <v>27</v>
      </c>
      <c r="J94" s="10">
        <v>120</v>
      </c>
      <c r="K94" s="9" t="str">
        <f>"Оплата других работ/услуг"</f>
        <v>Оплата других работ/услуг</v>
      </c>
      <c r="L94" s="10"/>
      <c r="M94" s="9" t="str">
        <f>""</f>
        <v/>
      </c>
      <c r="N94" s="5"/>
    </row>
    <row r="95" spans="1:14" s="4" customFormat="1" ht="38.25" x14ac:dyDescent="0.25">
      <c r="A95" s="8" t="s">
        <v>6</v>
      </c>
      <c r="B95" s="9" t="str">
        <f>""</f>
        <v/>
      </c>
      <c r="C95" s="10"/>
      <c r="D95" s="10"/>
      <c r="E95" s="9" t="str">
        <f>""</f>
        <v/>
      </c>
      <c r="F95" s="10"/>
      <c r="G95" s="11"/>
      <c r="H95" s="10"/>
      <c r="I95" s="12" t="s">
        <v>28</v>
      </c>
      <c r="J95" s="10">
        <v>110</v>
      </c>
      <c r="K95" s="9" t="str">
        <f>"Оплата услуг информационного и консультационного характера"</f>
        <v>Оплата услуг информационного и консультационного характера</v>
      </c>
      <c r="L95" s="10"/>
      <c r="M95" s="9" t="str">
        <f>""</f>
        <v/>
      </c>
      <c r="N95" s="5"/>
    </row>
    <row r="96" spans="1:14" s="4" customFormat="1" x14ac:dyDescent="0.25">
      <c r="A96" s="7" t="s">
        <v>6</v>
      </c>
      <c r="B96" s="14" t="str">
        <f>"Итого по кандидату"</f>
        <v>Итого по кандидату</v>
      </c>
      <c r="C96" s="15">
        <v>30000</v>
      </c>
      <c r="D96" s="15">
        <v>30000</v>
      </c>
      <c r="E96" s="14" t="str">
        <f>""</f>
        <v/>
      </c>
      <c r="F96" s="15">
        <v>0</v>
      </c>
      <c r="G96" s="16">
        <v>0</v>
      </c>
      <c r="H96" s="15">
        <v>25052.86</v>
      </c>
      <c r="I96" s="17"/>
      <c r="J96" s="15">
        <v>20357.61</v>
      </c>
      <c r="K96" s="14" t="str">
        <f>""</f>
        <v/>
      </c>
      <c r="L96" s="15">
        <v>0</v>
      </c>
      <c r="M96" s="14" t="str">
        <f>""</f>
        <v/>
      </c>
      <c r="N96" s="5"/>
    </row>
    <row r="97" spans="1:14" s="4" customFormat="1" ht="25.5" x14ac:dyDescent="0.25">
      <c r="A97" s="8" t="s">
        <v>29</v>
      </c>
      <c r="B97" s="9" t="str">
        <f>"Гончаров Артем Сергеевич"</f>
        <v>Гончаров Артем Сергеевич</v>
      </c>
      <c r="C97" s="10">
        <v>240.2</v>
      </c>
      <c r="D97" s="10"/>
      <c r="E97" s="9" t="str">
        <f>""</f>
        <v/>
      </c>
      <c r="F97" s="10"/>
      <c r="G97" s="11"/>
      <c r="H97" s="10">
        <v>208.45</v>
      </c>
      <c r="I97" s="12"/>
      <c r="J97" s="10"/>
      <c r="K97" s="9" t="str">
        <f>""</f>
        <v/>
      </c>
      <c r="L97" s="10"/>
      <c r="M97" s="9" t="str">
        <f>""</f>
        <v/>
      </c>
      <c r="N97" s="13"/>
    </row>
    <row r="98" spans="1:14" s="4" customFormat="1" x14ac:dyDescent="0.25">
      <c r="A98" s="7" t="s">
        <v>6</v>
      </c>
      <c r="B98" s="14" t="str">
        <f>"Итого по кандидату"</f>
        <v>Итого по кандидату</v>
      </c>
      <c r="C98" s="15">
        <v>240.2</v>
      </c>
      <c r="D98" s="15">
        <v>0</v>
      </c>
      <c r="E98" s="14" t="str">
        <f>""</f>
        <v/>
      </c>
      <c r="F98" s="15">
        <v>0</v>
      </c>
      <c r="G98" s="16">
        <v>0</v>
      </c>
      <c r="H98" s="15">
        <v>208.45</v>
      </c>
      <c r="I98" s="17"/>
      <c r="J98" s="15">
        <v>0</v>
      </c>
      <c r="K98" s="14" t="str">
        <f>""</f>
        <v/>
      </c>
      <c r="L98" s="15">
        <v>0</v>
      </c>
      <c r="M98" s="14" t="str">
        <f>""</f>
        <v/>
      </c>
      <c r="N98" s="13"/>
    </row>
    <row r="99" spans="1:14" s="4" customFormat="1" ht="38.25" x14ac:dyDescent="0.25">
      <c r="A99" s="8" t="s">
        <v>30</v>
      </c>
      <c r="B99" s="9" t="str">
        <f>"Игнатьков Дмитрий Анатольевич"</f>
        <v>Игнатьков Дмитрий Анатольевич</v>
      </c>
      <c r="C99" s="10"/>
      <c r="D99" s="10"/>
      <c r="E99" s="9" t="str">
        <f>""</f>
        <v/>
      </c>
      <c r="F99" s="10"/>
      <c r="G99" s="11"/>
      <c r="H99" s="10"/>
      <c r="I99" s="12" t="s">
        <v>28</v>
      </c>
      <c r="J99" s="10">
        <v>4060</v>
      </c>
      <c r="K99" s="9" t="str">
        <f t="shared" ref="K99:K105" si="19">"Оплата услуг информационного и консультационного характера"</f>
        <v>Оплата услуг информационного и консультационного характера</v>
      </c>
      <c r="L99" s="10"/>
      <c r="M99" s="9" t="str">
        <f>""</f>
        <v/>
      </c>
      <c r="N99" s="13"/>
    </row>
    <row r="100" spans="1:14" s="4" customFormat="1" ht="38.25" x14ac:dyDescent="0.25">
      <c r="A100" s="8" t="s">
        <v>6</v>
      </c>
      <c r="B100" s="9" t="str">
        <f>""</f>
        <v/>
      </c>
      <c r="C100" s="10"/>
      <c r="D100" s="10"/>
      <c r="E100" s="9" t="str">
        <f>""</f>
        <v/>
      </c>
      <c r="F100" s="10"/>
      <c r="G100" s="11"/>
      <c r="H100" s="10"/>
      <c r="I100" s="12" t="s">
        <v>31</v>
      </c>
      <c r="J100" s="10">
        <v>600</v>
      </c>
      <c r="K100" s="9" t="str">
        <f t="shared" si="19"/>
        <v>Оплата услуг информационного и консультационного характера</v>
      </c>
      <c r="L100" s="10"/>
      <c r="M100" s="9" t="str">
        <f>""</f>
        <v/>
      </c>
      <c r="N100" s="5"/>
    </row>
    <row r="101" spans="1:14" s="4" customFormat="1" ht="38.25" x14ac:dyDescent="0.25">
      <c r="A101" s="8" t="s">
        <v>6</v>
      </c>
      <c r="B101" s="9" t="str">
        <f>""</f>
        <v/>
      </c>
      <c r="C101" s="10"/>
      <c r="D101" s="10"/>
      <c r="E101" s="9" t="str">
        <f>""</f>
        <v/>
      </c>
      <c r="F101" s="10"/>
      <c r="G101" s="11"/>
      <c r="H101" s="10"/>
      <c r="I101" s="12" t="s">
        <v>31</v>
      </c>
      <c r="J101" s="10">
        <v>470</v>
      </c>
      <c r="K101" s="9" t="str">
        <f t="shared" si="19"/>
        <v>Оплата услуг информационного и консультационного характера</v>
      </c>
      <c r="L101" s="10"/>
      <c r="M101" s="9" t="str">
        <f>""</f>
        <v/>
      </c>
      <c r="N101" s="5"/>
    </row>
    <row r="102" spans="1:14" s="4" customFormat="1" ht="38.25" x14ac:dyDescent="0.25">
      <c r="A102" s="8" t="s">
        <v>6</v>
      </c>
      <c r="B102" s="9" t="str">
        <f>""</f>
        <v/>
      </c>
      <c r="C102" s="10"/>
      <c r="D102" s="10"/>
      <c r="E102" s="9" t="str">
        <f>""</f>
        <v/>
      </c>
      <c r="F102" s="10"/>
      <c r="G102" s="11"/>
      <c r="H102" s="10"/>
      <c r="I102" s="12" t="s">
        <v>31</v>
      </c>
      <c r="J102" s="10">
        <v>470</v>
      </c>
      <c r="K102" s="9" t="str">
        <f t="shared" si="19"/>
        <v>Оплата услуг информационного и консультационного характера</v>
      </c>
      <c r="L102" s="10"/>
      <c r="M102" s="9" t="str">
        <f>""</f>
        <v/>
      </c>
      <c r="N102" s="5"/>
    </row>
    <row r="103" spans="1:14" s="4" customFormat="1" ht="38.25" x14ac:dyDescent="0.25">
      <c r="A103" s="8" t="s">
        <v>6</v>
      </c>
      <c r="B103" s="9" t="str">
        <f>""</f>
        <v/>
      </c>
      <c r="C103" s="10"/>
      <c r="D103" s="10"/>
      <c r="E103" s="9" t="str">
        <f>""</f>
        <v/>
      </c>
      <c r="F103" s="10"/>
      <c r="G103" s="11"/>
      <c r="H103" s="10"/>
      <c r="I103" s="12" t="s">
        <v>31</v>
      </c>
      <c r="J103" s="10">
        <v>270</v>
      </c>
      <c r="K103" s="9" t="str">
        <f t="shared" si="19"/>
        <v>Оплата услуг информационного и консультационного характера</v>
      </c>
      <c r="L103" s="10"/>
      <c r="M103" s="9" t="str">
        <f>""</f>
        <v/>
      </c>
      <c r="N103" s="5"/>
    </row>
    <row r="104" spans="1:14" s="4" customFormat="1" ht="38.25" x14ac:dyDescent="0.25">
      <c r="A104" s="8" t="s">
        <v>6</v>
      </c>
      <c r="B104" s="9" t="str">
        <f>""</f>
        <v/>
      </c>
      <c r="C104" s="10"/>
      <c r="D104" s="10"/>
      <c r="E104" s="9" t="str">
        <f>""</f>
        <v/>
      </c>
      <c r="F104" s="10"/>
      <c r="G104" s="11"/>
      <c r="H104" s="10"/>
      <c r="I104" s="12" t="s">
        <v>31</v>
      </c>
      <c r="J104" s="10">
        <v>250</v>
      </c>
      <c r="K104" s="9" t="str">
        <f t="shared" si="19"/>
        <v>Оплата услуг информационного и консультационного характера</v>
      </c>
      <c r="L104" s="10"/>
      <c r="M104" s="9" t="str">
        <f>""</f>
        <v/>
      </c>
      <c r="N104" s="5"/>
    </row>
    <row r="105" spans="1:14" s="4" customFormat="1" ht="38.25" x14ac:dyDescent="0.25">
      <c r="A105" s="8" t="s">
        <v>6</v>
      </c>
      <c r="B105" s="9" t="str">
        <f>""</f>
        <v/>
      </c>
      <c r="C105" s="10"/>
      <c r="D105" s="10"/>
      <c r="E105" s="9" t="str">
        <f>""</f>
        <v/>
      </c>
      <c r="F105" s="10"/>
      <c r="G105" s="11"/>
      <c r="H105" s="10"/>
      <c r="I105" s="12" t="s">
        <v>31</v>
      </c>
      <c r="J105" s="10">
        <v>180</v>
      </c>
      <c r="K105" s="9" t="str">
        <f t="shared" si="19"/>
        <v>Оплата услуг информационного и консультационного характера</v>
      </c>
      <c r="L105" s="10"/>
      <c r="M105" s="9" t="str">
        <f>""</f>
        <v/>
      </c>
      <c r="N105" s="5"/>
    </row>
    <row r="106" spans="1:14" s="4" customFormat="1" x14ac:dyDescent="0.25">
      <c r="A106" s="7" t="s">
        <v>6</v>
      </c>
      <c r="B106" s="14" t="str">
        <f>"Итого по кандидату"</f>
        <v>Итого по кандидату</v>
      </c>
      <c r="C106" s="15">
        <v>7300</v>
      </c>
      <c r="D106" s="15">
        <v>0</v>
      </c>
      <c r="E106" s="14" t="str">
        <f>""</f>
        <v/>
      </c>
      <c r="F106" s="15">
        <v>0</v>
      </c>
      <c r="G106" s="16">
        <v>0</v>
      </c>
      <c r="H106" s="15">
        <v>6300</v>
      </c>
      <c r="I106" s="17"/>
      <c r="J106" s="15">
        <v>6300</v>
      </c>
      <c r="K106" s="14" t="str">
        <f>""</f>
        <v/>
      </c>
      <c r="L106" s="15">
        <v>0</v>
      </c>
      <c r="M106" s="14" t="str">
        <f>""</f>
        <v/>
      </c>
      <c r="N106" s="5"/>
    </row>
    <row r="107" spans="1:14" s="4" customFormat="1" ht="25.5" x14ac:dyDescent="0.25">
      <c r="A107" s="8" t="s">
        <v>32</v>
      </c>
      <c r="B107" s="9" t="str">
        <f>"Соболев Павел Владимирович"</f>
        <v>Соболев Павел Владимирович</v>
      </c>
      <c r="C107" s="10">
        <v>22</v>
      </c>
      <c r="D107" s="10"/>
      <c r="E107" s="9" t="str">
        <f>""</f>
        <v/>
      </c>
      <c r="F107" s="10"/>
      <c r="G107" s="11"/>
      <c r="H107" s="10">
        <v>21.25</v>
      </c>
      <c r="I107" s="12"/>
      <c r="J107" s="10"/>
      <c r="K107" s="9" t="str">
        <f>""</f>
        <v/>
      </c>
      <c r="L107" s="10"/>
      <c r="M107" s="9" t="str">
        <f>""</f>
        <v/>
      </c>
      <c r="N107" s="13"/>
    </row>
    <row r="108" spans="1:14" s="4" customFormat="1" x14ac:dyDescent="0.25">
      <c r="A108" s="7" t="s">
        <v>6</v>
      </c>
      <c r="B108" s="14" t="str">
        <f>"Итого по кандидату"</f>
        <v>Итого по кандидату</v>
      </c>
      <c r="C108" s="15">
        <v>22</v>
      </c>
      <c r="D108" s="15">
        <v>0</v>
      </c>
      <c r="E108" s="14" t="str">
        <f>""</f>
        <v/>
      </c>
      <c r="F108" s="15">
        <v>0</v>
      </c>
      <c r="G108" s="16">
        <v>0</v>
      </c>
      <c r="H108" s="15">
        <v>21.25</v>
      </c>
      <c r="I108" s="17"/>
      <c r="J108" s="15">
        <v>0</v>
      </c>
      <c r="K108" s="14" t="str">
        <f>""</f>
        <v/>
      </c>
      <c r="L108" s="15">
        <v>0</v>
      </c>
      <c r="M108" s="14" t="str">
        <f>""</f>
        <v/>
      </c>
      <c r="N108" s="13"/>
    </row>
    <row r="109" spans="1:14" s="4" customFormat="1" ht="51" x14ac:dyDescent="0.25">
      <c r="A109" s="7" t="s">
        <v>6</v>
      </c>
      <c r="B109" s="14" t="s">
        <v>37</v>
      </c>
      <c r="C109" s="15">
        <v>37862.199999999997</v>
      </c>
      <c r="D109" s="15">
        <v>30000</v>
      </c>
      <c r="E109" s="14" t="str">
        <f>""</f>
        <v/>
      </c>
      <c r="F109" s="15">
        <v>0</v>
      </c>
      <c r="G109" s="16">
        <v>0</v>
      </c>
      <c r="H109" s="15">
        <v>31857.77</v>
      </c>
      <c r="I109" s="17"/>
      <c r="J109" s="15">
        <v>26817.61</v>
      </c>
      <c r="K109" s="14" t="str">
        <f>""</f>
        <v/>
      </c>
      <c r="L109" s="15">
        <v>0</v>
      </c>
      <c r="M109" s="14" t="str">
        <f>""</f>
        <v/>
      </c>
      <c r="N109" s="13"/>
    </row>
    <row r="110" spans="1:14" s="4" customFormat="1" x14ac:dyDescent="0.25">
      <c r="A110" s="7" t="s">
        <v>6</v>
      </c>
      <c r="B110" s="14" t="s">
        <v>38</v>
      </c>
      <c r="C110" s="15">
        <v>73092.899999999994</v>
      </c>
      <c r="D110" s="15">
        <v>61790</v>
      </c>
      <c r="E110" s="14" t="str">
        <f>""</f>
        <v/>
      </c>
      <c r="F110" s="15">
        <v>2119.6999999999998</v>
      </c>
      <c r="G110" s="16">
        <v>8</v>
      </c>
      <c r="H110" s="15">
        <v>62343.73</v>
      </c>
      <c r="I110" s="17"/>
      <c r="J110" s="15">
        <v>54926.22</v>
      </c>
      <c r="K110" s="14" t="str">
        <f>""</f>
        <v/>
      </c>
      <c r="L110" s="15">
        <v>0</v>
      </c>
      <c r="M110" s="14" t="str">
        <f>""</f>
        <v/>
      </c>
      <c r="N110" s="13"/>
    </row>
    <row r="111" spans="1:14" x14ac:dyDescent="0.25">
      <c r="N111" s="3"/>
    </row>
  </sheetData>
  <mergeCells count="20">
    <mergeCell ref="F8:G8"/>
    <mergeCell ref="I8:I9"/>
    <mergeCell ref="J8:J9"/>
    <mergeCell ref="K8:K9"/>
    <mergeCell ref="A11:M11"/>
    <mergeCell ref="A45:M45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</mergeCells>
  <pageMargins left="0.35433070866141736" right="0.35433070866141736" top="0.35433070866141736" bottom="0.35433070866141736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Kfpp69</dc:creator>
  <cp:lastModifiedBy>1</cp:lastModifiedBy>
  <cp:lastPrinted>2021-09-12T12:44:54Z</cp:lastPrinted>
  <dcterms:created xsi:type="dcterms:W3CDTF">2021-09-12T12:22:15Z</dcterms:created>
  <dcterms:modified xsi:type="dcterms:W3CDTF">2021-09-12T12:46:11Z</dcterms:modified>
</cp:coreProperties>
</file>