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2980" windowHeight="11904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9" i="1"/>
  <c r="K29"/>
  <c r="E29"/>
  <c r="B29"/>
  <c r="M28"/>
  <c r="K28"/>
  <c r="E28"/>
  <c r="B28"/>
  <c r="M27"/>
  <c r="K27"/>
  <c r="E27"/>
  <c r="B27"/>
  <c r="M26"/>
  <c r="K26"/>
  <c r="E26"/>
  <c r="B26"/>
  <c r="M25"/>
  <c r="E25"/>
  <c r="B25"/>
  <c r="M24"/>
  <c r="E24"/>
  <c r="B24"/>
  <c r="M23"/>
  <c r="K23"/>
  <c r="E23"/>
  <c r="B23"/>
  <c r="M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<sst xmlns="http://schemas.openxmlformats.org/spreadsheetml/2006/main" count="32" uniqueCount="20">
  <si>
    <t>Выборы депутатов Государственной Думы Федерального Собрания Российской Федерации восьмого созыва</t>
  </si>
  <si>
    <t>Ленинградская область – Волховский (№ 113)</t>
  </si>
  <si>
    <t>По состоянию на 02.09.2021</t>
  </si>
  <si>
    <t>В тыс. руб.</t>
  </si>
  <si>
    <t>1</t>
  </si>
  <si>
    <t>1.</t>
  </si>
  <si>
    <t/>
  </si>
  <si>
    <t>2.</t>
  </si>
  <si>
    <t>3.</t>
  </si>
  <si>
    <t>19.08.2021</t>
  </si>
  <si>
    <t>4.</t>
  </si>
  <si>
    <t>5.</t>
  </si>
  <si>
    <t>6.</t>
  </si>
  <si>
    <t>7.</t>
  </si>
  <si>
    <t>11.08.2021</t>
  </si>
  <si>
    <t>03.08.2021</t>
  </si>
  <si>
    <t>8.</t>
  </si>
  <si>
    <t xml:space="preserve"> </t>
  </si>
  <si>
    <t>СВЕДЕНИЯ
о поступлении средств в избирательные фонды кандидатов и расходовании этих средств
(на основании данных, предоставленных ПАО Сбербанк)</t>
  </si>
  <si>
    <t xml:space="preserve">Израсходовано на предвыборную агитацию.Выпуск и распространение печатных материалов 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</si>
</sst>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23" workbookViewId="0">
      <selection activeCell="A25" sqref="A25:XFD25"/>
    </sheetView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8.6640625" customWidth="1"/>
    <col min="8" max="8" width="15.109375" customWidth="1"/>
    <col min="9" max="9" width="12.77734375" customWidth="1"/>
    <col min="10" max="10" width="12.6640625" customWidth="1"/>
    <col min="11" max="11" width="16.3320312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17</v>
      </c>
    </row>
    <row r="2" spans="1:14" ht="120.6" customHeight="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6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15.6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>
      <c r="M5" s="3" t="s">
        <v>2</v>
      </c>
    </row>
    <row r="6" spans="1:14">
      <c r="M6" s="3" t="s">
        <v>3</v>
      </c>
    </row>
    <row r="7" spans="1:14" ht="24" customHeight="1">
      <c r="A7" s="16" t="str">
        <f t="shared" ref="A7" si="0">"№
п/п"</f>
        <v>№
п/п</v>
      </c>
      <c r="B7" s="16" t="str">
        <f t="shared" ref="B7" si="1">"Фамилия, имя, отчество кандидата"</f>
        <v>Фамилия, имя, отчество кандидата</v>
      </c>
      <c r="C7" s="19" t="str">
        <f t="shared" ref="C7" si="2">"Поступило средств"</f>
        <v>Поступило средств</v>
      </c>
      <c r="D7" s="20"/>
      <c r="E7" s="20"/>
      <c r="F7" s="20"/>
      <c r="G7" s="21"/>
      <c r="H7" s="19" t="str">
        <f t="shared" ref="H7" si="3">"Израсходовано средств"</f>
        <v>Израсходовано средств</v>
      </c>
      <c r="I7" s="20"/>
      <c r="J7" s="20"/>
      <c r="K7" s="21"/>
      <c r="L7" s="19" t="str">
        <f t="shared" ref="L7" si="4">"Возвращено средств"</f>
        <v>Возвращено средств</v>
      </c>
      <c r="M7" s="21"/>
    </row>
    <row r="8" spans="1:14" ht="51" customHeight="1">
      <c r="A8" s="17"/>
      <c r="B8" s="17"/>
      <c r="C8" s="16" t="str">
        <f t="shared" ref="C8" si="5">"всего"</f>
        <v>всего</v>
      </c>
      <c r="D8" s="19" t="str">
        <f t="shared" ref="D8" si="6">"из них"</f>
        <v>из них</v>
      </c>
      <c r="E8" s="20"/>
      <c r="F8" s="20"/>
      <c r="G8" s="21"/>
      <c r="H8" s="16" t="str">
        <f t="shared" ref="H8" si="7">"всего"</f>
        <v>всего</v>
      </c>
      <c r="I8" s="19" t="str">
        <f t="shared" ref="I8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8" s="20"/>
      <c r="K8" s="21"/>
      <c r="L8" s="16" t="str">
        <f t="shared" ref="L8" si="9">"сумма, тыс. руб."</f>
        <v>сумма, тыс. руб.</v>
      </c>
      <c r="M8" s="16" t="str">
        <f t="shared" ref="M8" si="10">"основание возврата"</f>
        <v>основание возврата</v>
      </c>
      <c r="N8" s="2"/>
    </row>
    <row r="9" spans="1:14" ht="70.05" customHeight="1">
      <c r="A9" s="17"/>
      <c r="B9" s="17"/>
      <c r="C9" s="17"/>
      <c r="D9" s="19" t="str">
        <f t="shared" ref="D9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9" s="21"/>
      <c r="F9" s="19" t="str">
        <f t="shared" ref="F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1"/>
      <c r="H9" s="17"/>
      <c r="I9" s="16" t="str">
        <f t="shared" ref="I9" si="13">"дата операции"</f>
        <v>дата операции</v>
      </c>
      <c r="J9" s="16" t="str">
        <f t="shared" ref="J9" si="14">"сумма, тыс. руб."</f>
        <v>сумма, тыс. руб.</v>
      </c>
      <c r="K9" s="16" t="str">
        <f t="shared" ref="K9" si="15">"назначение платежа"</f>
        <v>назначение платежа</v>
      </c>
      <c r="L9" s="17"/>
      <c r="M9" s="17"/>
      <c r="N9" s="2"/>
    </row>
    <row r="10" spans="1:14" ht="57.6" customHeight="1">
      <c r="A10" s="18"/>
      <c r="B10" s="18"/>
      <c r="C10" s="18"/>
      <c r="D10" s="4" t="str">
        <f>"сумма, тыс. руб."</f>
        <v>сумма, тыс. руб.</v>
      </c>
      <c r="E10" s="4" t="str">
        <f>"наименование юридического лица"</f>
        <v>наименование юридического лица</v>
      </c>
      <c r="F10" s="4" t="str">
        <f>"сумма, тыс. руб."</f>
        <v>сумма, тыс. руб.</v>
      </c>
      <c r="G10" s="4" t="str">
        <f>"кол-во граждан"</f>
        <v>кол-во граждан</v>
      </c>
      <c r="H10" s="18"/>
      <c r="I10" s="18"/>
      <c r="J10" s="18"/>
      <c r="K10" s="18"/>
      <c r="L10" s="18"/>
      <c r="M10" s="18"/>
      <c r="N10" s="2"/>
    </row>
    <row r="11" spans="1:14">
      <c r="A11" s="6" t="s">
        <v>4</v>
      </c>
      <c r="B11" s="4" t="str">
        <f>"2"</f>
        <v>2</v>
      </c>
      <c r="C11" s="4" t="str">
        <f>"3"</f>
        <v>3</v>
      </c>
      <c r="D11" s="4" t="str">
        <f>"4"</f>
        <v>4</v>
      </c>
      <c r="E11" s="4" t="str">
        <f>"5"</f>
        <v>5</v>
      </c>
      <c r="F11" s="4" t="str">
        <f>"6"</f>
        <v>6</v>
      </c>
      <c r="G11" s="4" t="str">
        <f>"7"</f>
        <v>7</v>
      </c>
      <c r="H11" s="4" t="str">
        <f>"8"</f>
        <v>8</v>
      </c>
      <c r="I11" s="4" t="str">
        <f>"9"</f>
        <v>9</v>
      </c>
      <c r="J11" s="4" t="str">
        <f>"10"</f>
        <v>10</v>
      </c>
      <c r="K11" s="4" t="str">
        <f>"11"</f>
        <v>11</v>
      </c>
      <c r="L11" s="4" t="str">
        <f>"12"</f>
        <v>12</v>
      </c>
      <c r="M11" s="4" t="str">
        <f>"13"</f>
        <v>13</v>
      </c>
      <c r="N11" s="2"/>
    </row>
    <row r="12" spans="1:14" ht="43.2" customHeight="1">
      <c r="A12" s="7" t="s">
        <v>5</v>
      </c>
      <c r="B12" s="8" t="str">
        <f>"Баранова Ольга Сергеевна"</f>
        <v>Баранова Ольга Сергеевна</v>
      </c>
      <c r="C12" s="9">
        <v>56.9</v>
      </c>
      <c r="D12" s="9"/>
      <c r="E12" s="8" t="str">
        <f>""</f>
        <v/>
      </c>
      <c r="F12" s="9"/>
      <c r="G12" s="10"/>
      <c r="H12" s="9">
        <v>56.9</v>
      </c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28.8" customHeight="1">
      <c r="A13" s="6" t="s">
        <v>6</v>
      </c>
      <c r="B13" s="12" t="str">
        <f>"Итого по кандидату"</f>
        <v>Итого по кандидату</v>
      </c>
      <c r="C13" s="13">
        <v>56.9</v>
      </c>
      <c r="D13" s="13">
        <v>0</v>
      </c>
      <c r="E13" s="12" t="str">
        <f>""</f>
        <v/>
      </c>
      <c r="F13" s="13">
        <v>0</v>
      </c>
      <c r="G13" s="14"/>
      <c r="H13" s="13">
        <v>56.9</v>
      </c>
      <c r="I13" s="15"/>
      <c r="J13" s="13">
        <v>0</v>
      </c>
      <c r="K13" s="12" t="str">
        <f>""</f>
        <v/>
      </c>
      <c r="L13" s="13">
        <v>0</v>
      </c>
      <c r="M13" s="12" t="str">
        <f>""</f>
        <v/>
      </c>
      <c r="N13" s="5"/>
    </row>
    <row r="14" spans="1:14" ht="28.8" customHeight="1">
      <c r="A14" s="7" t="s">
        <v>7</v>
      </c>
      <c r="B14" s="8" t="str">
        <f>"Гиндос Андрей Евгеньевич"</f>
        <v>Гиндос Андрей Евгеньевич</v>
      </c>
      <c r="C14" s="9">
        <v>0.3</v>
      </c>
      <c r="D14" s="9"/>
      <c r="E14" s="8" t="str">
        <f>""</f>
        <v/>
      </c>
      <c r="F14" s="9"/>
      <c r="G14" s="10"/>
      <c r="H14" s="9">
        <v>0.3</v>
      </c>
      <c r="I14" s="11"/>
      <c r="J14" s="9"/>
      <c r="K14" s="8" t="str">
        <f>""</f>
        <v/>
      </c>
      <c r="L14" s="9"/>
      <c r="M14" s="8" t="str">
        <f>""</f>
        <v/>
      </c>
      <c r="N14" s="5"/>
    </row>
    <row r="15" spans="1:14" ht="28.8" customHeight="1">
      <c r="A15" s="6" t="s">
        <v>6</v>
      </c>
      <c r="B15" s="12" t="str">
        <f>"Итого по кандидату"</f>
        <v>Итого по кандидату</v>
      </c>
      <c r="C15" s="13">
        <v>0.3</v>
      </c>
      <c r="D15" s="13">
        <v>0</v>
      </c>
      <c r="E15" s="12" t="str">
        <f>""</f>
        <v/>
      </c>
      <c r="F15" s="13">
        <v>0</v>
      </c>
      <c r="G15" s="14"/>
      <c r="H15" s="13">
        <v>0.3</v>
      </c>
      <c r="I15" s="15"/>
      <c r="J15" s="13">
        <v>0</v>
      </c>
      <c r="K15" s="12" t="str">
        <f>""</f>
        <v/>
      </c>
      <c r="L15" s="13">
        <v>0</v>
      </c>
      <c r="M15" s="12" t="str">
        <f>""</f>
        <v/>
      </c>
      <c r="N15" s="5"/>
    </row>
    <row r="16" spans="1:14" ht="72" customHeight="1">
      <c r="A16" s="7" t="s">
        <v>8</v>
      </c>
      <c r="B16" s="8" t="str">
        <f>"Дюбков Вячеслав Александрович"</f>
        <v>Дюбков Вячеслав Александрович</v>
      </c>
      <c r="C16" s="9">
        <v>300</v>
      </c>
      <c r="D16" s="9"/>
      <c r="E16" s="8" t="str">
        <f>""</f>
        <v/>
      </c>
      <c r="F16" s="9"/>
      <c r="G16" s="10"/>
      <c r="H16" s="9">
        <v>299.87</v>
      </c>
      <c r="I16" s="11" t="s">
        <v>9</v>
      </c>
      <c r="J16" s="9">
        <v>108</v>
      </c>
      <c r="K16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L16" s="9"/>
      <c r="M16" s="8" t="str">
        <f>""</f>
        <v/>
      </c>
      <c r="N16" s="5"/>
    </row>
    <row r="17" spans="1:14" ht="28.8" customHeight="1">
      <c r="A17" s="6" t="s">
        <v>6</v>
      </c>
      <c r="B17" s="12" t="str">
        <f>"Итого по кандидату"</f>
        <v>Итого по кандидату</v>
      </c>
      <c r="C17" s="13">
        <v>300</v>
      </c>
      <c r="D17" s="13">
        <v>0</v>
      </c>
      <c r="E17" s="12" t="str">
        <f>""</f>
        <v/>
      </c>
      <c r="F17" s="13">
        <v>0</v>
      </c>
      <c r="G17" s="14"/>
      <c r="H17" s="13">
        <v>299.87</v>
      </c>
      <c r="I17" s="15"/>
      <c r="J17" s="13">
        <v>108</v>
      </c>
      <c r="K17" s="12" t="str">
        <f>""</f>
        <v/>
      </c>
      <c r="L17" s="13">
        <v>0</v>
      </c>
      <c r="M17" s="12" t="str">
        <f>""</f>
        <v/>
      </c>
      <c r="N17" s="2"/>
    </row>
    <row r="18" spans="1:14" ht="43.2" customHeight="1">
      <c r="A18" s="7" t="s">
        <v>10</v>
      </c>
      <c r="B18" s="8" t="str">
        <f>"Жвания Дмитрий Дмитриевич"</f>
        <v>Жвания Дмитрий Дмитриевич</v>
      </c>
      <c r="C18" s="9">
        <v>100</v>
      </c>
      <c r="D18" s="9">
        <v>100</v>
      </c>
      <c r="E18" s="8" t="str">
        <f>"ООО ""ЕВРАЗИЯХОЛДИНГ"""</f>
        <v>ООО "ЕВРАЗИЯХОЛДИНГ"</v>
      </c>
      <c r="F18" s="9"/>
      <c r="G18" s="10"/>
      <c r="H18" s="9">
        <v>64.8</v>
      </c>
      <c r="I18" s="11"/>
      <c r="J18" s="9"/>
      <c r="K18" s="8" t="str">
        <f>""</f>
        <v/>
      </c>
      <c r="L18" s="9"/>
      <c r="M18" s="8" t="str">
        <f>""</f>
        <v/>
      </c>
      <c r="N18" s="5"/>
    </row>
    <row r="19" spans="1:14" ht="28.8" customHeight="1">
      <c r="A19" s="6" t="s">
        <v>6</v>
      </c>
      <c r="B19" s="12" t="str">
        <f>"Итого по кандидату"</f>
        <v>Итого по кандидату</v>
      </c>
      <c r="C19" s="13">
        <v>100</v>
      </c>
      <c r="D19" s="13">
        <v>100</v>
      </c>
      <c r="E19" s="12" t="str">
        <f>""</f>
        <v/>
      </c>
      <c r="F19" s="13">
        <v>0</v>
      </c>
      <c r="G19" s="14"/>
      <c r="H19" s="13">
        <v>64.8</v>
      </c>
      <c r="I19" s="15"/>
      <c r="J19" s="13">
        <v>0</v>
      </c>
      <c r="K19" s="12" t="str">
        <f>""</f>
        <v/>
      </c>
      <c r="L19" s="13">
        <v>0</v>
      </c>
      <c r="M19" s="12" t="str">
        <f>""</f>
        <v/>
      </c>
      <c r="N19" s="5"/>
    </row>
    <row r="20" spans="1:14" ht="43.2" customHeight="1">
      <c r="A20" s="7" t="s">
        <v>11</v>
      </c>
      <c r="B20" s="8" t="str">
        <f>"Ожерельев Владимир Борисович"</f>
        <v>Ожерельев Владимир Борисович</v>
      </c>
      <c r="C20" s="9">
        <v>22.9</v>
      </c>
      <c r="D20" s="9"/>
      <c r="E20" s="8" t="str">
        <f>""</f>
        <v/>
      </c>
      <c r="F20" s="9"/>
      <c r="G20" s="10"/>
      <c r="H20" s="9">
        <v>10.8</v>
      </c>
      <c r="I20" s="11"/>
      <c r="J20" s="9"/>
      <c r="K20" s="8" t="str">
        <f>""</f>
        <v/>
      </c>
      <c r="L20" s="9"/>
      <c r="M20" s="8" t="str">
        <f>""</f>
        <v/>
      </c>
      <c r="N20" s="5"/>
    </row>
    <row r="21" spans="1:14" ht="28.8" customHeight="1">
      <c r="A21" s="6" t="s">
        <v>6</v>
      </c>
      <c r="B21" s="12" t="str">
        <f>"Итого по кандидату"</f>
        <v>Итого по кандидату</v>
      </c>
      <c r="C21" s="13">
        <v>22.9</v>
      </c>
      <c r="D21" s="13">
        <v>0</v>
      </c>
      <c r="E21" s="12" t="str">
        <f>""</f>
        <v/>
      </c>
      <c r="F21" s="13">
        <v>0</v>
      </c>
      <c r="G21" s="14"/>
      <c r="H21" s="13">
        <v>10.8</v>
      </c>
      <c r="I21" s="15"/>
      <c r="J21" s="13">
        <v>0</v>
      </c>
      <c r="K21" s="12" t="str">
        <f>""</f>
        <v/>
      </c>
      <c r="L21" s="13">
        <v>0</v>
      </c>
      <c r="M21" s="12" t="str">
        <f>""</f>
        <v/>
      </c>
      <c r="N21" s="5"/>
    </row>
    <row r="22" spans="1:14" ht="80.400000000000006" customHeight="1">
      <c r="A22" s="7" t="s">
        <v>12</v>
      </c>
      <c r="B22" s="8" t="str">
        <f>"Перминов Александр Александрович"</f>
        <v>Перминов Александр Александрович</v>
      </c>
      <c r="C22" s="9">
        <v>109.8</v>
      </c>
      <c r="D22" s="9"/>
      <c r="E22" s="8" t="str">
        <f>""</f>
        <v/>
      </c>
      <c r="F22" s="9"/>
      <c r="G22" s="10"/>
      <c r="H22" s="9">
        <v>109.8</v>
      </c>
      <c r="I22" s="11" t="s">
        <v>9</v>
      </c>
      <c r="J22" s="9">
        <v>109.8</v>
      </c>
      <c r="K22" s="8" t="s">
        <v>19</v>
      </c>
      <c r="L22" s="9"/>
      <c r="M22" s="8" t="str">
        <f>""</f>
        <v/>
      </c>
      <c r="N22" s="5"/>
    </row>
    <row r="23" spans="1:14" ht="28.8" customHeight="1">
      <c r="A23" s="6" t="s">
        <v>6</v>
      </c>
      <c r="B23" s="12" t="str">
        <f>"Итого по кандидату"</f>
        <v>Итого по кандидату</v>
      </c>
      <c r="C23" s="13">
        <v>109.8</v>
      </c>
      <c r="D23" s="13">
        <v>0</v>
      </c>
      <c r="E23" s="12" t="str">
        <f>""</f>
        <v/>
      </c>
      <c r="F23" s="13">
        <v>0</v>
      </c>
      <c r="G23" s="14"/>
      <c r="H23" s="13">
        <v>109.8</v>
      </c>
      <c r="I23" s="15"/>
      <c r="J23" s="13">
        <v>109.8</v>
      </c>
      <c r="K23" s="12" t="str">
        <f>""</f>
        <v/>
      </c>
      <c r="L23" s="13">
        <v>0</v>
      </c>
      <c r="M23" s="12" t="str">
        <f>""</f>
        <v/>
      </c>
      <c r="N23" s="2"/>
    </row>
    <row r="24" spans="1:14" ht="79.8" customHeight="1">
      <c r="A24" s="7" t="s">
        <v>13</v>
      </c>
      <c r="B24" s="8" t="str">
        <f>"Петров Сергей Валериевич"</f>
        <v>Петров Сергей Валериевич</v>
      </c>
      <c r="C24" s="9"/>
      <c r="D24" s="9">
        <v>7900</v>
      </c>
      <c r="E24" s="8" t="str">
        <f>"ООО ""РСО 47"""</f>
        <v>ООО "РСО 47"</v>
      </c>
      <c r="F24" s="9"/>
      <c r="G24" s="10"/>
      <c r="H24" s="9"/>
      <c r="I24" s="11" t="s">
        <v>14</v>
      </c>
      <c r="J24" s="9">
        <v>183.9</v>
      </c>
      <c r="K24" s="8" t="s">
        <v>19</v>
      </c>
      <c r="L24" s="9"/>
      <c r="M24" s="8" t="str">
        <f>""</f>
        <v/>
      </c>
      <c r="N24" s="5"/>
    </row>
    <row r="25" spans="1:14" ht="88.2" customHeight="1">
      <c r="A25" s="7" t="s">
        <v>6</v>
      </c>
      <c r="B25" s="8" t="str">
        <f>""</f>
        <v/>
      </c>
      <c r="C25" s="9"/>
      <c r="D25" s="9"/>
      <c r="E25" s="8" t="str">
        <f>""</f>
        <v/>
      </c>
      <c r="F25" s="9"/>
      <c r="G25" s="10"/>
      <c r="H25" s="9"/>
      <c r="I25" s="11" t="s">
        <v>15</v>
      </c>
      <c r="J25" s="9">
        <v>162</v>
      </c>
      <c r="K25" s="8" t="s">
        <v>19</v>
      </c>
      <c r="L25" s="9"/>
      <c r="M25" s="8" t="str">
        <f>""</f>
        <v/>
      </c>
      <c r="N25" s="2"/>
    </row>
    <row r="26" spans="1:14" ht="28.8" customHeight="1">
      <c r="A26" s="6" t="s">
        <v>6</v>
      </c>
      <c r="B26" s="12" t="str">
        <f>"Итого по кандидату"</f>
        <v>Итого по кандидату</v>
      </c>
      <c r="C26" s="13">
        <v>7900</v>
      </c>
      <c r="D26" s="13">
        <v>7900</v>
      </c>
      <c r="E26" s="12" t="str">
        <f>""</f>
        <v/>
      </c>
      <c r="F26" s="13">
        <v>0</v>
      </c>
      <c r="G26" s="14"/>
      <c r="H26" s="13">
        <v>1455.54</v>
      </c>
      <c r="I26" s="15"/>
      <c r="J26" s="13">
        <v>345.9</v>
      </c>
      <c r="K26" s="12" t="str">
        <f>""</f>
        <v/>
      </c>
      <c r="L26" s="13">
        <v>0</v>
      </c>
      <c r="M26" s="12" t="str">
        <f>""</f>
        <v/>
      </c>
      <c r="N26" s="2"/>
    </row>
    <row r="27" spans="1:14" ht="28.8" customHeight="1">
      <c r="A27" s="7" t="s">
        <v>16</v>
      </c>
      <c r="B27" s="8" t="str">
        <f>"Фурс Сергей Анатольевич"</f>
        <v>Фурс Сергей Анатольевич</v>
      </c>
      <c r="C27" s="9">
        <v>0.2</v>
      </c>
      <c r="D27" s="9"/>
      <c r="E27" s="8" t="str">
        <f>""</f>
        <v/>
      </c>
      <c r="F27" s="9"/>
      <c r="G27" s="10"/>
      <c r="H27" s="9">
        <v>0.2</v>
      </c>
      <c r="I27" s="11"/>
      <c r="J27" s="9"/>
      <c r="K27" s="8" t="str">
        <f>""</f>
        <v/>
      </c>
      <c r="L27" s="9"/>
      <c r="M27" s="8" t="str">
        <f>""</f>
        <v/>
      </c>
      <c r="N27" s="5"/>
    </row>
    <row r="28" spans="1:14" ht="28.8" customHeight="1">
      <c r="A28" s="6" t="s">
        <v>6</v>
      </c>
      <c r="B28" s="12" t="str">
        <f>"Итого по кандидату"</f>
        <v>Итого по кандидату</v>
      </c>
      <c r="C28" s="13">
        <v>0.2</v>
      </c>
      <c r="D28" s="13">
        <v>0</v>
      </c>
      <c r="E28" s="12" t="str">
        <f>""</f>
        <v/>
      </c>
      <c r="F28" s="13">
        <v>0</v>
      </c>
      <c r="G28" s="14"/>
      <c r="H28" s="13">
        <v>0.2</v>
      </c>
      <c r="I28" s="15"/>
      <c r="J28" s="13">
        <v>0</v>
      </c>
      <c r="K28" s="12" t="str">
        <f>""</f>
        <v/>
      </c>
      <c r="L28" s="13">
        <v>0</v>
      </c>
      <c r="M28" s="12" t="str">
        <f>""</f>
        <v/>
      </c>
      <c r="N28" s="5"/>
    </row>
    <row r="29" spans="1:14">
      <c r="A29" s="6" t="s">
        <v>6</v>
      </c>
      <c r="B29" s="12" t="str">
        <f>"Итого"</f>
        <v>Итого</v>
      </c>
      <c r="C29" s="13">
        <v>8490.1</v>
      </c>
      <c r="D29" s="13">
        <v>8000</v>
      </c>
      <c r="E29" s="12" t="str">
        <f>""</f>
        <v/>
      </c>
      <c r="F29" s="13">
        <v>0</v>
      </c>
      <c r="G29" s="14">
        <v>0</v>
      </c>
      <c r="H29" s="13">
        <v>1998.21</v>
      </c>
      <c r="I29" s="15"/>
      <c r="J29" s="13">
        <v>563.70000000000005</v>
      </c>
      <c r="K29" s="12" t="str">
        <f>""</f>
        <v/>
      </c>
      <c r="L29" s="13">
        <v>0</v>
      </c>
      <c r="M29" s="12" t="str">
        <f>""</f>
        <v/>
      </c>
      <c r="N29" s="5"/>
    </row>
    <row r="30" spans="1:14">
      <c r="N30" s="5"/>
    </row>
  </sheetData>
  <mergeCells count="19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2021-09-06T12:36:20Z</dcterms:created>
  <dcterms:modified xsi:type="dcterms:W3CDTF">2021-09-06T12:39:42Z</dcterms:modified>
</cp:coreProperties>
</file>