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26835" windowHeight="14370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35" i="1"/>
  <c r="K35"/>
  <c r="E35"/>
  <c r="B35"/>
  <c r="M34"/>
  <c r="K34"/>
  <c r="E34"/>
  <c r="B34"/>
  <c r="M33"/>
  <c r="K33"/>
  <c r="E33"/>
  <c r="B33"/>
  <c r="M32"/>
  <c r="K32"/>
  <c r="E32"/>
  <c r="B32"/>
  <c r="M31"/>
  <c r="K31"/>
  <c r="E31"/>
  <c r="B31"/>
  <c r="M30"/>
  <c r="K30"/>
  <c r="E30"/>
  <c r="B30"/>
  <c r="M29"/>
  <c r="K29"/>
  <c r="E29"/>
  <c r="B29"/>
  <c r="M28"/>
  <c r="K28"/>
  <c r="E28"/>
  <c r="B28"/>
  <c r="M27"/>
  <c r="K27"/>
  <c r="E27"/>
  <c r="B27"/>
  <c r="M26"/>
  <c r="K26"/>
  <c r="E26"/>
  <c r="B26"/>
  <c r="M25"/>
  <c r="K25"/>
  <c r="E25"/>
  <c r="B25"/>
  <c r="M24"/>
  <c r="K24"/>
  <c r="E24"/>
  <c r="B24"/>
  <c r="M23"/>
  <c r="K23"/>
  <c r="E23"/>
  <c r="B23"/>
  <c r="M22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L11"/>
  <c r="K11"/>
  <c r="J11"/>
  <c r="I11"/>
  <c r="H11"/>
  <c r="G11"/>
  <c r="F11"/>
  <c r="E11"/>
  <c r="D11"/>
  <c r="C11"/>
  <c r="B11"/>
  <c r="G10"/>
  <c r="F10"/>
  <c r="E10"/>
  <c r="D10"/>
  <c r="K9"/>
  <c r="J9"/>
  <c r="I9"/>
  <c r="F9"/>
  <c r="D9"/>
  <c r="M8"/>
  <c r="L8"/>
  <c r="I8"/>
  <c r="H8"/>
  <c r="D8"/>
  <c r="C8"/>
  <c r="L7"/>
  <c r="H7"/>
  <c r="C7"/>
  <c r="B7"/>
  <c r="A7"/>
</calcChain>
</file>

<file path=xl/sharedStrings.xml><?xml version="1.0" encoding="utf-8"?>
<sst xmlns="http://schemas.openxmlformats.org/spreadsheetml/2006/main" count="44" uniqueCount="21">
  <si>
    <t>Отчет № 7. 17.09.2021 13:59:06</t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</si>
  <si>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</si>
  <si>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Государственной Думы Федерального Собрания Российской Федерации восьмого созыва</t>
  </si>
  <si>
    <t>Ненецкий автономный округ – Ненецкий (№ 221)</t>
  </si>
  <si>
    <t>По состоянию на 16.09.2021</t>
  </si>
  <si>
    <t>В тыс. руб.</t>
  </si>
  <si>
    <t>1</t>
  </si>
  <si>
    <t>1.</t>
  </si>
  <si>
    <t/>
  </si>
  <si>
    <t>2.</t>
  </si>
  <si>
    <t>25.08.2021</t>
  </si>
  <si>
    <t>14.09.2021</t>
  </si>
  <si>
    <t>15.09.2021</t>
  </si>
  <si>
    <t>26.08.2021</t>
  </si>
  <si>
    <t>24.08.2021</t>
  </si>
  <si>
    <t>23.08.2021</t>
  </si>
  <si>
    <t>13.08.2021</t>
  </si>
  <si>
    <t>3.</t>
  </si>
  <si>
    <t>4.</t>
  </si>
  <si>
    <t>5.</t>
  </si>
  <si>
    <t>6.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</si>
</sst>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6"/>
  <sheetViews>
    <sheetView tabSelected="1" workbookViewId="0"/>
  </sheetViews>
  <sheetFormatPr defaultRowHeight="15"/>
  <cols>
    <col min="1" max="1" width="8.140625" customWidth="1"/>
    <col min="2" max="4" width="15.7109375" customWidth="1"/>
    <col min="5" max="5" width="12.7109375" customWidth="1"/>
    <col min="6" max="6" width="15.7109375" customWidth="1"/>
    <col min="7" max="7" width="5.7109375" customWidth="1"/>
    <col min="8" max="8" width="15.7109375" customWidth="1"/>
    <col min="9" max="9" width="13.140625" customWidth="1"/>
    <col min="10" max="10" width="15.7109375" customWidth="1"/>
    <col min="11" max="11" width="12.7109375" customWidth="1"/>
    <col min="12" max="12" width="15.7109375" customWidth="1"/>
    <col min="13" max="13" width="21.5703125" customWidth="1"/>
    <col min="14" max="14" width="9.140625" customWidth="1"/>
  </cols>
  <sheetData>
    <row r="1" spans="1:14" ht="15" customHeight="1">
      <c r="M1" s="1" t="s">
        <v>0</v>
      </c>
    </row>
    <row r="2" spans="1:14" ht="206.1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5.7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ht="15.7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>
      <c r="M5" s="5" t="s">
        <v>4</v>
      </c>
    </row>
    <row r="6" spans="1:14">
      <c r="M6" s="5" t="s">
        <v>5</v>
      </c>
    </row>
    <row r="7" spans="1:14" ht="24" customHeight="1">
      <c r="A7" s="6" t="str">
        <f t="shared" ref="A7:A10" si="0">"№
п/п"</f>
        <v>№
п/п</v>
      </c>
      <c r="B7" s="6" t="str">
        <f t="shared" ref="B7:B10" si="1">"Фамилия, имя, отчество кандидата"</f>
        <v>Фамилия, имя, отчество кандидата</v>
      </c>
      <c r="C7" s="9" t="str">
        <f t="shared" ref="C7:G7" si="2">"Поступило средств"</f>
        <v>Поступило средств</v>
      </c>
      <c r="D7" s="10"/>
      <c r="E7" s="10"/>
      <c r="F7" s="10"/>
      <c r="G7" s="11"/>
      <c r="H7" s="9" t="str">
        <f t="shared" ref="H7:K7" si="3">"Израсходовано средств"</f>
        <v>Израсходовано средств</v>
      </c>
      <c r="I7" s="10"/>
      <c r="J7" s="10"/>
      <c r="K7" s="11"/>
      <c r="L7" s="9" t="str">
        <f t="shared" ref="L7:M7" si="4">"Возвращено средств"</f>
        <v>Возвращено средств</v>
      </c>
      <c r="M7" s="11"/>
    </row>
    <row r="8" spans="1:14" ht="50.1" customHeight="1">
      <c r="A8" s="7"/>
      <c r="B8" s="7"/>
      <c r="C8" s="6" t="str">
        <f t="shared" ref="C8:C10" si="5">"всего"</f>
        <v>всего</v>
      </c>
      <c r="D8" s="9" t="str">
        <f t="shared" ref="D8:G8" si="6">"из них"</f>
        <v>из них</v>
      </c>
      <c r="E8" s="10"/>
      <c r="F8" s="10"/>
      <c r="G8" s="11"/>
      <c r="H8" s="6" t="str">
        <f t="shared" ref="H8:H10" si="7">"всего"</f>
        <v>всего</v>
      </c>
      <c r="I8" s="9" t="str">
        <f t="shared" ref="I8:K8" si="8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J8" s="10"/>
      <c r="K8" s="11"/>
      <c r="L8" s="6" t="str">
        <f t="shared" ref="L8:L10" si="9">"сумма, тыс. руб."</f>
        <v>сумма, тыс. руб.</v>
      </c>
      <c r="M8" s="6" t="str">
        <f t="shared" ref="M8:M10" si="10">"основание возврата"</f>
        <v>основание возврата</v>
      </c>
      <c r="N8" s="4"/>
    </row>
    <row r="9" spans="1:14" ht="69.95" customHeight="1">
      <c r="A9" s="7"/>
      <c r="B9" s="7"/>
      <c r="C9" s="7"/>
      <c r="D9" s="9" t="str">
        <f t="shared" ref="D9:E9" si="11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E9" s="11"/>
      <c r="F9" s="9" t="str">
        <f t="shared" ref="F9:G9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11"/>
      <c r="H9" s="7"/>
      <c r="I9" s="6" t="str">
        <f t="shared" ref="I9:I10" si="13">"дата операции"</f>
        <v>дата операции</v>
      </c>
      <c r="J9" s="6" t="str">
        <f t="shared" ref="J9:J10" si="14">"сумма, тыс. руб."</f>
        <v>сумма, тыс. руб.</v>
      </c>
      <c r="K9" s="6" t="str">
        <f t="shared" ref="K9:K10" si="15">"назначение платежа"</f>
        <v>назначение платежа</v>
      </c>
      <c r="L9" s="7"/>
      <c r="M9" s="7"/>
      <c r="N9" s="4"/>
    </row>
    <row r="10" spans="1:14" ht="60" customHeight="1">
      <c r="A10" s="8"/>
      <c r="B10" s="8"/>
      <c r="C10" s="8"/>
      <c r="D10" s="12" t="str">
        <f>"сумма, тыс. руб."</f>
        <v>сумма, тыс. руб.</v>
      </c>
      <c r="E10" s="12" t="str">
        <f>"наименование юридического лица"</f>
        <v>наименование юридического лица</v>
      </c>
      <c r="F10" s="12" t="str">
        <f>"сумма, тыс. руб."</f>
        <v>сумма, тыс. руб.</v>
      </c>
      <c r="G10" s="12" t="str">
        <f>"кол-во граждан"</f>
        <v>кол-во граждан</v>
      </c>
      <c r="H10" s="8"/>
      <c r="I10" s="8"/>
      <c r="J10" s="8"/>
      <c r="K10" s="8"/>
      <c r="L10" s="8"/>
      <c r="M10" s="8"/>
      <c r="N10" s="4"/>
    </row>
    <row r="11" spans="1:14">
      <c r="A11" s="14" t="s">
        <v>6</v>
      </c>
      <c r="B11" s="12" t="str">
        <f>"2"</f>
        <v>2</v>
      </c>
      <c r="C11" s="12" t="str">
        <f>"3"</f>
        <v>3</v>
      </c>
      <c r="D11" s="12" t="str">
        <f>"4"</f>
        <v>4</v>
      </c>
      <c r="E11" s="12" t="str">
        <f>"5"</f>
        <v>5</v>
      </c>
      <c r="F11" s="12" t="str">
        <f>"6"</f>
        <v>6</v>
      </c>
      <c r="G11" s="12" t="str">
        <f>"7"</f>
        <v>7</v>
      </c>
      <c r="H11" s="12" t="str">
        <f>"8"</f>
        <v>8</v>
      </c>
      <c r="I11" s="12" t="str">
        <f>"9"</f>
        <v>9</v>
      </c>
      <c r="J11" s="12" t="str">
        <f>"10"</f>
        <v>10</v>
      </c>
      <c r="K11" s="12" t="str">
        <f>"11"</f>
        <v>11</v>
      </c>
      <c r="L11" s="12" t="str">
        <f>"12"</f>
        <v>12</v>
      </c>
      <c r="M11" s="12" t="str">
        <f>"13"</f>
        <v>13</v>
      </c>
      <c r="N11" s="4"/>
    </row>
    <row r="12" spans="1:14" ht="30" customHeight="1">
      <c r="A12" s="15" t="s">
        <v>7</v>
      </c>
      <c r="B12" s="16" t="str">
        <f>"Брескаленко Олег Иванович"</f>
        <v>Брескаленко Олег Иванович</v>
      </c>
      <c r="C12" s="17">
        <v>22.1</v>
      </c>
      <c r="D12" s="17"/>
      <c r="E12" s="16" t="str">
        <f>""</f>
        <v/>
      </c>
      <c r="F12" s="17"/>
      <c r="G12" s="18"/>
      <c r="H12" s="17">
        <v>22</v>
      </c>
      <c r="I12" s="19"/>
      <c r="J12" s="17"/>
      <c r="K12" s="16" t="str">
        <f>""</f>
        <v/>
      </c>
      <c r="L12" s="17"/>
      <c r="M12" s="16" t="str">
        <f>""</f>
        <v/>
      </c>
      <c r="N12" s="13"/>
    </row>
    <row r="13" spans="1:14" ht="30" customHeight="1">
      <c r="A13" s="14" t="s">
        <v>8</v>
      </c>
      <c r="B13" s="20" t="str">
        <f>"Итого по кандидату"</f>
        <v>Итого по кандидату</v>
      </c>
      <c r="C13" s="21">
        <v>22.1</v>
      </c>
      <c r="D13" s="21">
        <v>0</v>
      </c>
      <c r="E13" s="20" t="str">
        <f>""</f>
        <v/>
      </c>
      <c r="F13" s="21">
        <v>0</v>
      </c>
      <c r="G13" s="22"/>
      <c r="H13" s="21">
        <v>22</v>
      </c>
      <c r="I13" s="23"/>
      <c r="J13" s="21">
        <v>0</v>
      </c>
      <c r="K13" s="20" t="str">
        <f>""</f>
        <v/>
      </c>
      <c r="L13" s="21">
        <v>0</v>
      </c>
      <c r="M13" s="20" t="str">
        <f>""</f>
        <v/>
      </c>
      <c r="N13" s="13"/>
    </row>
    <row r="14" spans="1:14" ht="60" customHeight="1">
      <c r="A14" s="15" t="s">
        <v>9</v>
      </c>
      <c r="B14" s="16" t="str">
        <f>"Коткин Сергей Николаевич"</f>
        <v>Коткин Сергей Николаевич</v>
      </c>
      <c r="C14" s="17"/>
      <c r="D14" s="17">
        <v>550</v>
      </c>
      <c r="E14" s="16" t="str">
        <f>"Фонд поддержки будущих поколений"</f>
        <v>Фонд поддержки будущих поколений</v>
      </c>
      <c r="F14" s="17"/>
      <c r="G14" s="18"/>
      <c r="H14" s="17"/>
      <c r="I14" s="19" t="s">
        <v>10</v>
      </c>
      <c r="J14" s="17">
        <v>1051</v>
      </c>
      <c r="K14" s="16" t="str">
        <f>"Оплата других работ/услуг"</f>
        <v>Оплата других работ/услуг</v>
      </c>
      <c r="L14" s="17"/>
      <c r="M14" s="16" t="str">
        <f>""</f>
        <v/>
      </c>
      <c r="N14" s="13"/>
    </row>
    <row r="15" spans="1:14" ht="60" customHeight="1">
      <c r="A15" s="15" t="s">
        <v>8</v>
      </c>
      <c r="B15" s="16" t="str">
        <f>""</f>
        <v/>
      </c>
      <c r="C15" s="17"/>
      <c r="D15" s="17"/>
      <c r="E15" s="16" t="str">
        <f>""</f>
        <v/>
      </c>
      <c r="F15" s="17"/>
      <c r="G15" s="18"/>
      <c r="H15" s="17"/>
      <c r="I15" s="19" t="s">
        <v>11</v>
      </c>
      <c r="J15" s="17">
        <v>550</v>
      </c>
      <c r="K15" s="16" t="str">
        <f>"Иные расходы на проведение изб.камп."</f>
        <v>Иные расходы на проведение изб.камп.</v>
      </c>
      <c r="L15" s="17"/>
      <c r="M15" s="16" t="str">
        <f>""</f>
        <v/>
      </c>
      <c r="N15" s="4"/>
    </row>
    <row r="16" spans="1:14" ht="45" customHeight="1">
      <c r="A16" s="15" t="s">
        <v>8</v>
      </c>
      <c r="B16" s="16" t="str">
        <f>""</f>
        <v/>
      </c>
      <c r="C16" s="17"/>
      <c r="D16" s="17"/>
      <c r="E16" s="16" t="str">
        <f>""</f>
        <v/>
      </c>
      <c r="F16" s="17"/>
      <c r="G16" s="18"/>
      <c r="H16" s="17"/>
      <c r="I16" s="19" t="s">
        <v>12</v>
      </c>
      <c r="J16" s="17">
        <v>493</v>
      </c>
      <c r="K16" s="16" t="str">
        <f>"Оплата других работ/услуг"</f>
        <v>Оплата других работ/услуг</v>
      </c>
      <c r="L16" s="17"/>
      <c r="M16" s="16" t="str">
        <f>""</f>
        <v/>
      </c>
      <c r="N16" s="4"/>
    </row>
    <row r="17" spans="1:14" ht="45" customHeight="1">
      <c r="A17" s="15" t="s">
        <v>8</v>
      </c>
      <c r="B17" s="16" t="str">
        <f>""</f>
        <v/>
      </c>
      <c r="C17" s="17"/>
      <c r="D17" s="17"/>
      <c r="E17" s="16" t="str">
        <f>""</f>
        <v/>
      </c>
      <c r="F17" s="17"/>
      <c r="G17" s="18"/>
      <c r="H17" s="17"/>
      <c r="I17" s="19" t="s">
        <v>12</v>
      </c>
      <c r="J17" s="17">
        <v>493</v>
      </c>
      <c r="K17" s="16" t="str">
        <f>"Оплата других работ/услуг"</f>
        <v>Оплата других работ/услуг</v>
      </c>
      <c r="L17" s="17"/>
      <c r="M17" s="16" t="str">
        <f>""</f>
        <v/>
      </c>
      <c r="N17" s="4"/>
    </row>
    <row r="18" spans="1:14" ht="45" customHeight="1">
      <c r="A18" s="15" t="s">
        <v>8</v>
      </c>
      <c r="B18" s="16" t="str">
        <f>""</f>
        <v/>
      </c>
      <c r="C18" s="17"/>
      <c r="D18" s="17"/>
      <c r="E18" s="16" t="str">
        <f>""</f>
        <v/>
      </c>
      <c r="F18" s="17"/>
      <c r="G18" s="18"/>
      <c r="H18" s="17"/>
      <c r="I18" s="19" t="s">
        <v>12</v>
      </c>
      <c r="J18" s="17">
        <v>492.26</v>
      </c>
      <c r="K18" s="16" t="str">
        <f>"Оплата других работ/услуг"</f>
        <v>Оплата других работ/услуг</v>
      </c>
      <c r="L18" s="17"/>
      <c r="M18" s="16" t="str">
        <f>""</f>
        <v/>
      </c>
      <c r="N18" s="4"/>
    </row>
    <row r="19" spans="1:14" ht="60" customHeight="1">
      <c r="A19" s="15" t="s">
        <v>8</v>
      </c>
      <c r="B19" s="16" t="str">
        <f>""</f>
        <v/>
      </c>
      <c r="C19" s="17"/>
      <c r="D19" s="17"/>
      <c r="E19" s="16" t="str">
        <f>""</f>
        <v/>
      </c>
      <c r="F19" s="17"/>
      <c r="G19" s="18"/>
      <c r="H19" s="17"/>
      <c r="I19" s="19" t="s">
        <v>13</v>
      </c>
      <c r="J19" s="17">
        <v>300</v>
      </c>
      <c r="K19" s="16" t="str">
        <f>"Иные расходы на проведение изб.камп."</f>
        <v>Иные расходы на проведение изб.камп.</v>
      </c>
      <c r="L19" s="17"/>
      <c r="M19" s="16" t="str">
        <f>""</f>
        <v/>
      </c>
      <c r="N19" s="4"/>
    </row>
    <row r="20" spans="1:14" ht="60" customHeight="1">
      <c r="A20" s="15" t="s">
        <v>8</v>
      </c>
      <c r="B20" s="16" t="str">
        <f>""</f>
        <v/>
      </c>
      <c r="C20" s="17"/>
      <c r="D20" s="17"/>
      <c r="E20" s="16" t="str">
        <f>""</f>
        <v/>
      </c>
      <c r="F20" s="17"/>
      <c r="G20" s="18"/>
      <c r="H20" s="17"/>
      <c r="I20" s="19" t="s">
        <v>13</v>
      </c>
      <c r="J20" s="17">
        <v>300</v>
      </c>
      <c r="K20" s="16" t="str">
        <f>"Иные расходы на проведение изб.камп."</f>
        <v>Иные расходы на проведение изб.камп.</v>
      </c>
      <c r="L20" s="17"/>
      <c r="M20" s="16" t="str">
        <f>""</f>
        <v/>
      </c>
      <c r="N20" s="4"/>
    </row>
    <row r="21" spans="1:14" ht="60" customHeight="1">
      <c r="A21" s="15" t="s">
        <v>8</v>
      </c>
      <c r="B21" s="16" t="str">
        <f>""</f>
        <v/>
      </c>
      <c r="C21" s="17"/>
      <c r="D21" s="17"/>
      <c r="E21" s="16" t="str">
        <f>""</f>
        <v/>
      </c>
      <c r="F21" s="17"/>
      <c r="G21" s="18"/>
      <c r="H21" s="17"/>
      <c r="I21" s="19" t="s">
        <v>13</v>
      </c>
      <c r="J21" s="17">
        <v>300</v>
      </c>
      <c r="K21" s="16" t="str">
        <f>"Иные расходы на проведение изб.камп."</f>
        <v>Иные расходы на проведение изб.камп.</v>
      </c>
      <c r="L21" s="17"/>
      <c r="M21" s="16" t="str">
        <f>""</f>
        <v/>
      </c>
      <c r="N21" s="4"/>
    </row>
    <row r="22" spans="1:14" ht="60" customHeight="1">
      <c r="A22" s="15" t="s">
        <v>8</v>
      </c>
      <c r="B22" s="16" t="str">
        <f>""</f>
        <v/>
      </c>
      <c r="C22" s="17"/>
      <c r="D22" s="17"/>
      <c r="E22" s="16" t="str">
        <f>""</f>
        <v/>
      </c>
      <c r="F22" s="17"/>
      <c r="G22" s="18"/>
      <c r="H22" s="17"/>
      <c r="I22" s="19" t="s">
        <v>14</v>
      </c>
      <c r="J22" s="17">
        <v>260</v>
      </c>
      <c r="K22" s="16" t="str">
        <f>"Изг. и распр. печатных и иных агит. материалов"</f>
        <v>Изг. и распр. печатных и иных агит. материалов</v>
      </c>
      <c r="L22" s="17"/>
      <c r="M22" s="16" t="str">
        <f>""</f>
        <v/>
      </c>
      <c r="N22" s="4"/>
    </row>
    <row r="23" spans="1:14" ht="75" customHeight="1">
      <c r="A23" s="15" t="s">
        <v>8</v>
      </c>
      <c r="B23" s="16" t="str">
        <f>""</f>
        <v/>
      </c>
      <c r="C23" s="17"/>
      <c r="D23" s="17"/>
      <c r="E23" s="16" t="str">
        <f>""</f>
        <v/>
      </c>
      <c r="F23" s="17"/>
      <c r="G23" s="18"/>
      <c r="H23" s="17"/>
      <c r="I23" s="19" t="s">
        <v>15</v>
      </c>
      <c r="J23" s="17">
        <v>194.02</v>
      </c>
      <c r="K23" s="16" t="str">
        <f>"Агитация через редакции период.печат.изд"</f>
        <v>Агитация через редакции период.печат.изд</v>
      </c>
      <c r="L23" s="17"/>
      <c r="M23" s="16" t="str">
        <f>""</f>
        <v/>
      </c>
      <c r="N23" s="4"/>
    </row>
    <row r="24" spans="1:14" ht="60" customHeight="1">
      <c r="A24" s="15" t="s">
        <v>8</v>
      </c>
      <c r="B24" s="16" t="str">
        <f>""</f>
        <v/>
      </c>
      <c r="C24" s="17"/>
      <c r="D24" s="17"/>
      <c r="E24" s="16" t="str">
        <f>""</f>
        <v/>
      </c>
      <c r="F24" s="17"/>
      <c r="G24" s="18"/>
      <c r="H24" s="17"/>
      <c r="I24" s="19" t="s">
        <v>15</v>
      </c>
      <c r="J24" s="17">
        <v>180</v>
      </c>
      <c r="K24" s="16" t="str">
        <f>"Изг. и распр. печатных и иных агит. материалов"</f>
        <v>Изг. и распр. печатных и иных агит. материалов</v>
      </c>
      <c r="L24" s="17"/>
      <c r="M24" s="16" t="str">
        <f>""</f>
        <v/>
      </c>
      <c r="N24" s="4"/>
    </row>
    <row r="25" spans="1:14" ht="60" customHeight="1">
      <c r="A25" s="15" t="s">
        <v>8</v>
      </c>
      <c r="B25" s="16" t="str">
        <f>""</f>
        <v/>
      </c>
      <c r="C25" s="17"/>
      <c r="D25" s="17"/>
      <c r="E25" s="16" t="str">
        <f>""</f>
        <v/>
      </c>
      <c r="F25" s="17"/>
      <c r="G25" s="18"/>
      <c r="H25" s="17"/>
      <c r="I25" s="19" t="s">
        <v>16</v>
      </c>
      <c r="J25" s="17">
        <v>118.4</v>
      </c>
      <c r="K25" s="16" t="str">
        <f>"Изг. и распр. печатных и иных агит. материалов"</f>
        <v>Изг. и распр. печатных и иных агит. материалов</v>
      </c>
      <c r="L25" s="17"/>
      <c r="M25" s="16" t="str">
        <f>""</f>
        <v/>
      </c>
      <c r="N25" s="4"/>
    </row>
    <row r="26" spans="1:14" ht="30" customHeight="1">
      <c r="A26" s="14" t="s">
        <v>8</v>
      </c>
      <c r="B26" s="20" t="str">
        <f>"Итого по кандидату"</f>
        <v>Итого по кандидату</v>
      </c>
      <c r="C26" s="21">
        <v>5590</v>
      </c>
      <c r="D26" s="21">
        <v>550</v>
      </c>
      <c r="E26" s="20" t="str">
        <f>""</f>
        <v/>
      </c>
      <c r="F26" s="21">
        <v>0</v>
      </c>
      <c r="G26" s="22"/>
      <c r="H26" s="21">
        <v>5590</v>
      </c>
      <c r="I26" s="23"/>
      <c r="J26" s="21">
        <v>4731.68</v>
      </c>
      <c r="K26" s="20" t="str">
        <f>""</f>
        <v/>
      </c>
      <c r="L26" s="21">
        <v>0</v>
      </c>
      <c r="M26" s="20" t="str">
        <f>""</f>
        <v/>
      </c>
      <c r="N26" s="4"/>
    </row>
    <row r="27" spans="1:14" ht="60" customHeight="1">
      <c r="A27" s="15" t="s">
        <v>17</v>
      </c>
      <c r="B27" s="16" t="str">
        <f>"Миловский Николай Леонидович"</f>
        <v>Миловский Николай Леонидович</v>
      </c>
      <c r="C27" s="17">
        <v>200</v>
      </c>
      <c r="D27" s="17"/>
      <c r="E27" s="16" t="str">
        <f>""</f>
        <v/>
      </c>
      <c r="F27" s="17"/>
      <c r="G27" s="18"/>
      <c r="H27" s="17">
        <v>200</v>
      </c>
      <c r="I27" s="19" t="s">
        <v>12</v>
      </c>
      <c r="J27" s="17">
        <v>200</v>
      </c>
      <c r="K27" s="16" t="str">
        <f>"Иные расходы на проведение изб.камп."</f>
        <v>Иные расходы на проведение изб.камп.</v>
      </c>
      <c r="L27" s="17"/>
      <c r="M27" s="16" t="str">
        <f>""</f>
        <v/>
      </c>
      <c r="N27" s="13"/>
    </row>
    <row r="28" spans="1:14" ht="30" customHeight="1">
      <c r="A28" s="14" t="s">
        <v>8</v>
      </c>
      <c r="B28" s="20" t="str">
        <f>"Итого по кандидату"</f>
        <v>Итого по кандидату</v>
      </c>
      <c r="C28" s="21">
        <v>200</v>
      </c>
      <c r="D28" s="21">
        <v>0</v>
      </c>
      <c r="E28" s="20" t="str">
        <f>""</f>
        <v/>
      </c>
      <c r="F28" s="21">
        <v>0</v>
      </c>
      <c r="G28" s="22"/>
      <c r="H28" s="21">
        <v>200</v>
      </c>
      <c r="I28" s="23"/>
      <c r="J28" s="21">
        <v>200</v>
      </c>
      <c r="K28" s="20" t="str">
        <f>""</f>
        <v/>
      </c>
      <c r="L28" s="21">
        <v>0</v>
      </c>
      <c r="M28" s="20" t="str">
        <f>""</f>
        <v/>
      </c>
      <c r="N28" s="4"/>
    </row>
    <row r="29" spans="1:14" ht="45" customHeight="1">
      <c r="A29" s="15" t="s">
        <v>18</v>
      </c>
      <c r="B29" s="16" t="str">
        <f>"Никитин Дмитрий Дмитриевич"</f>
        <v>Никитин Дмитрий Дмитриевич</v>
      </c>
      <c r="C29" s="17">
        <v>70</v>
      </c>
      <c r="D29" s="17"/>
      <c r="E29" s="16" t="str">
        <f>""</f>
        <v/>
      </c>
      <c r="F29" s="17"/>
      <c r="G29" s="18"/>
      <c r="H29" s="17">
        <v>70</v>
      </c>
      <c r="I29" s="19"/>
      <c r="J29" s="17"/>
      <c r="K29" s="16" t="str">
        <f>""</f>
        <v/>
      </c>
      <c r="L29" s="17"/>
      <c r="M29" s="16" t="str">
        <f>""</f>
        <v/>
      </c>
      <c r="N29" s="13"/>
    </row>
    <row r="30" spans="1:14" ht="30" customHeight="1">
      <c r="A30" s="14" t="s">
        <v>8</v>
      </c>
      <c r="B30" s="20" t="str">
        <f>"Итого по кандидату"</f>
        <v>Итого по кандидату</v>
      </c>
      <c r="C30" s="21">
        <v>70</v>
      </c>
      <c r="D30" s="21">
        <v>0</v>
      </c>
      <c r="E30" s="20" t="str">
        <f>""</f>
        <v/>
      </c>
      <c r="F30" s="21">
        <v>0</v>
      </c>
      <c r="G30" s="22"/>
      <c r="H30" s="21">
        <v>70</v>
      </c>
      <c r="I30" s="23"/>
      <c r="J30" s="21">
        <v>0</v>
      </c>
      <c r="K30" s="20" t="str">
        <f>""</f>
        <v/>
      </c>
      <c r="L30" s="21">
        <v>0</v>
      </c>
      <c r="M30" s="20" t="str">
        <f>""</f>
        <v/>
      </c>
      <c r="N30" s="13"/>
    </row>
    <row r="31" spans="1:14" ht="30" customHeight="1">
      <c r="A31" s="15" t="s">
        <v>19</v>
      </c>
      <c r="B31" s="16" t="str">
        <f>"Райн Михаил Викторович"</f>
        <v>Райн Михаил Викторович</v>
      </c>
      <c r="C31" s="17">
        <v>900</v>
      </c>
      <c r="D31" s="17"/>
      <c r="E31" s="16" t="str">
        <f>""</f>
        <v/>
      </c>
      <c r="F31" s="17"/>
      <c r="G31" s="18"/>
      <c r="H31" s="17">
        <v>700</v>
      </c>
      <c r="I31" s="19"/>
      <c r="J31" s="17"/>
      <c r="K31" s="16" t="str">
        <f>""</f>
        <v/>
      </c>
      <c r="L31" s="17">
        <v>200</v>
      </c>
      <c r="M31" s="16" t="str">
        <f>"Возврат ошибочно зачисленных средств"</f>
        <v>Возврат ошибочно зачисленных средств</v>
      </c>
      <c r="N31" s="13"/>
    </row>
    <row r="32" spans="1:14" ht="30" customHeight="1">
      <c r="A32" s="14" t="s">
        <v>8</v>
      </c>
      <c r="B32" s="20" t="str">
        <f>"Итого по кандидату"</f>
        <v>Итого по кандидату</v>
      </c>
      <c r="C32" s="21">
        <v>900</v>
      </c>
      <c r="D32" s="21">
        <v>0</v>
      </c>
      <c r="E32" s="20" t="str">
        <f>""</f>
        <v/>
      </c>
      <c r="F32" s="21">
        <v>0</v>
      </c>
      <c r="G32" s="22"/>
      <c r="H32" s="21">
        <v>700</v>
      </c>
      <c r="I32" s="23"/>
      <c r="J32" s="21">
        <v>0</v>
      </c>
      <c r="K32" s="20" t="str">
        <f>""</f>
        <v/>
      </c>
      <c r="L32" s="21">
        <v>200</v>
      </c>
      <c r="M32" s="20" t="str">
        <f>""</f>
        <v/>
      </c>
      <c r="N32" s="13"/>
    </row>
    <row r="33" spans="1:14" ht="45" customHeight="1">
      <c r="A33" s="15" t="s">
        <v>20</v>
      </c>
      <c r="B33" s="16" t="str">
        <f>"Смыченков Андрей Владимирович"</f>
        <v>Смыченков Андрей Владимирович</v>
      </c>
      <c r="C33" s="17">
        <v>300</v>
      </c>
      <c r="D33" s="17"/>
      <c r="E33" s="16" t="str">
        <f>""</f>
        <v/>
      </c>
      <c r="F33" s="17"/>
      <c r="G33" s="18"/>
      <c r="H33" s="17">
        <v>300</v>
      </c>
      <c r="I33" s="19"/>
      <c r="J33" s="17"/>
      <c r="K33" s="16" t="str">
        <f>""</f>
        <v/>
      </c>
      <c r="L33" s="17"/>
      <c r="M33" s="16" t="str">
        <f>""</f>
        <v/>
      </c>
      <c r="N33" s="13"/>
    </row>
    <row r="34" spans="1:14" ht="30" customHeight="1">
      <c r="A34" s="14" t="s">
        <v>8</v>
      </c>
      <c r="B34" s="20" t="str">
        <f>"Итого по кандидату"</f>
        <v>Итого по кандидату</v>
      </c>
      <c r="C34" s="21">
        <v>300</v>
      </c>
      <c r="D34" s="21">
        <v>0</v>
      </c>
      <c r="E34" s="20" t="str">
        <f>""</f>
        <v/>
      </c>
      <c r="F34" s="21">
        <v>0</v>
      </c>
      <c r="G34" s="22"/>
      <c r="H34" s="21">
        <v>300</v>
      </c>
      <c r="I34" s="23"/>
      <c r="J34" s="21">
        <v>0</v>
      </c>
      <c r="K34" s="20" t="str">
        <f>""</f>
        <v/>
      </c>
      <c r="L34" s="21">
        <v>0</v>
      </c>
      <c r="M34" s="20" t="str">
        <f>""</f>
        <v/>
      </c>
      <c r="N34" s="13"/>
    </row>
    <row r="35" spans="1:14">
      <c r="A35" s="14" t="s">
        <v>8</v>
      </c>
      <c r="B35" s="20" t="str">
        <f>"Итого"</f>
        <v>Итого</v>
      </c>
      <c r="C35" s="21">
        <v>7082.1</v>
      </c>
      <c r="D35" s="21">
        <v>550</v>
      </c>
      <c r="E35" s="20" t="str">
        <f>""</f>
        <v/>
      </c>
      <c r="F35" s="21">
        <v>0</v>
      </c>
      <c r="G35" s="22">
        <v>0</v>
      </c>
      <c r="H35" s="21">
        <v>6882</v>
      </c>
      <c r="I35" s="23"/>
      <c r="J35" s="21">
        <v>4931.68</v>
      </c>
      <c r="K35" s="20" t="str">
        <f>""</f>
        <v/>
      </c>
      <c r="L35" s="21">
        <v>200</v>
      </c>
      <c r="M35" s="20" t="str">
        <f>""</f>
        <v/>
      </c>
      <c r="N35" s="13"/>
    </row>
    <row r="36" spans="1:14">
      <c r="N36" s="13"/>
    </row>
  </sheetData>
  <mergeCells count="19">
    <mergeCell ref="H8:H10"/>
    <mergeCell ref="I8:K8"/>
    <mergeCell ref="L8:L10"/>
    <mergeCell ref="M8:M10"/>
    <mergeCell ref="D9:E9"/>
    <mergeCell ref="F9:G9"/>
    <mergeCell ref="I9:I10"/>
    <mergeCell ref="J9:J10"/>
    <mergeCell ref="K9:K10"/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admin83</dc:creator>
  <cp:lastModifiedBy>admin83</cp:lastModifiedBy>
  <dcterms:created xsi:type="dcterms:W3CDTF">2021-09-17T10:59:10Z</dcterms:created>
  <dcterms:modified xsi:type="dcterms:W3CDTF">2021-09-17T10:59:28Z</dcterms:modified>
</cp:coreProperties>
</file>