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135" windowWidth="23955" windowHeight="9780"/>
  </bookViews>
  <sheets>
    <sheet name="Приложение 2" sheetId="15" r:id="rId1"/>
  </sheets>
  <calcPr calcId="152511"/>
</workbook>
</file>

<file path=xl/calcChain.xml><?xml version="1.0" encoding="utf-8"?>
<calcChain xmlns="http://schemas.openxmlformats.org/spreadsheetml/2006/main">
  <c r="D533" i="15" l="1"/>
  <c r="D532" i="15"/>
  <c r="D531" i="15"/>
  <c r="D130" i="15" l="1"/>
  <c r="D105" i="15"/>
  <c r="D99" i="15"/>
  <c r="D98" i="15"/>
  <c r="D70" i="15"/>
  <c r="D79" i="15"/>
  <c r="D481" i="15"/>
  <c r="D480" i="15"/>
  <c r="D479" i="15"/>
  <c r="D478" i="15"/>
  <c r="D477" i="15"/>
  <c r="D476" i="15"/>
  <c r="D110" i="15"/>
  <c r="D109" i="15"/>
  <c r="D41" i="15"/>
  <c r="D68" i="15"/>
  <c r="D547" i="15"/>
  <c r="D546" i="15"/>
  <c r="D335" i="15"/>
  <c r="D334" i="15"/>
  <c r="D333" i="15"/>
  <c r="D332" i="15"/>
  <c r="D331" i="15"/>
  <c r="D330" i="15"/>
  <c r="D329" i="15"/>
  <c r="D203" i="15"/>
  <c r="D202" i="15"/>
  <c r="D201" i="15"/>
  <c r="D200" i="15"/>
  <c r="D465" i="15"/>
  <c r="D464" i="15"/>
  <c r="D463" i="15"/>
  <c r="D462" i="15"/>
  <c r="D461" i="15"/>
  <c r="D460" i="15"/>
  <c r="D291" i="15"/>
  <c r="D290" i="15"/>
  <c r="D289" i="15"/>
  <c r="D288" i="15"/>
  <c r="D287" i="15"/>
  <c r="D286" i="15"/>
  <c r="D285" i="15"/>
  <c r="D26" i="15"/>
  <c r="D15" i="15"/>
  <c r="D14" i="15"/>
  <c r="D13" i="15"/>
  <c r="D645" i="15"/>
  <c r="D644" i="15"/>
  <c r="D643" i="15"/>
  <c r="D652" i="15"/>
  <c r="D651" i="15"/>
  <c r="D367" i="15"/>
  <c r="D366" i="15"/>
  <c r="D365" i="15"/>
  <c r="D364" i="15"/>
  <c r="D363" i="15"/>
  <c r="D362" i="15"/>
  <c r="D361" i="15"/>
  <c r="D360" i="15"/>
  <c r="D344" i="15"/>
  <c r="D343" i="15"/>
  <c r="D342" i="15"/>
  <c r="D246" i="15"/>
  <c r="D245" i="15"/>
  <c r="D244" i="15"/>
  <c r="D128" i="15"/>
  <c r="D35" i="15"/>
  <c r="D34" i="15"/>
  <c r="D33" i="15"/>
  <c r="D283" i="15"/>
  <c r="D282" i="15"/>
  <c r="D281" i="15"/>
  <c r="D280" i="15"/>
  <c r="D279" i="15"/>
  <c r="D278" i="15"/>
  <c r="D11" i="15"/>
  <c r="D10" i="15"/>
  <c r="D9" i="15"/>
  <c r="D595" i="15"/>
  <c r="D594" i="15"/>
  <c r="D593" i="15"/>
  <c r="D592" i="15"/>
  <c r="D591" i="15"/>
  <c r="D590" i="15"/>
  <c r="D589" i="15"/>
  <c r="D588" i="15"/>
  <c r="D587" i="15"/>
  <c r="D53" i="15"/>
  <c r="D605" i="15"/>
  <c r="D604" i="15"/>
  <c r="D603" i="15"/>
  <c r="D602" i="15"/>
  <c r="D601" i="15"/>
  <c r="D600" i="15"/>
  <c r="D599" i="15"/>
  <c r="D598" i="15"/>
  <c r="D597" i="15"/>
</calcChain>
</file>

<file path=xl/sharedStrings.xml><?xml version="1.0" encoding="utf-8"?>
<sst xmlns="http://schemas.openxmlformats.org/spreadsheetml/2006/main" count="1527" uniqueCount="1156">
  <si>
    <t>Информация</t>
  </si>
  <si>
    <t>№ п/п</t>
  </si>
  <si>
    <t xml:space="preserve">Фамилия, Имя, Отчество </t>
  </si>
  <si>
    <t>Должность</t>
  </si>
  <si>
    <t>Рассчитанная за календарный год среднемесячная заработная плата, рублей</t>
  </si>
  <si>
    <t>Приложение 2</t>
  </si>
  <si>
    <t>Государственное бюджетное  образовательное учреждение города Севастополя "ОЦ Античный"</t>
  </si>
  <si>
    <t>Государственное бюджетное дошкольное образовательное учреждение города Севастополя "Детский сад Акварель"</t>
  </si>
  <si>
    <t>Государственное бюджетное дошкольное образовательное учреждение города Севастополя "Детский сад № 2"</t>
  </si>
  <si>
    <t>Государственное бюджетное дошкольное образовательное учреждение города Севастополя "Детский сад № 3"</t>
  </si>
  <si>
    <t>Государственное бюджетное дошкольное образовательное учреждение города Севастополя "Детский сад № 5"</t>
  </si>
  <si>
    <t>Государственное бюджетное дошкольное образовательное учреждение города Севастополя "Детский сад № 7"</t>
  </si>
  <si>
    <t>Государственное бюджетное дошкольное образовательное учреждение города Севастополя "Детский сад № 10"</t>
  </si>
  <si>
    <t>Государственное бюджетное дошкольное образовательное учреждение города Севастополя "Детский сад № 11"</t>
  </si>
  <si>
    <t>Государственное бюджетное дошкольное образовательное учреждение города Севастополя "Детский сад № 13"</t>
  </si>
  <si>
    <t>Государственное бюджетное дошкольное образовательное учреждение города Севастополя "Детский сад № 14"</t>
  </si>
  <si>
    <t>Государственное бюджетное дошкольное образовательное учреждение города Севастополя "Детский сад № 15 "</t>
  </si>
  <si>
    <t>Государственное бюджетное дошкольное образовательное учреждение города Севастополя "Детский сад № 16 "</t>
  </si>
  <si>
    <t>Государственное бюджетное дошкольное образовательное учреждение города Севастополя "Детский сад № 17 "</t>
  </si>
  <si>
    <t>Государственное бюджетное дошкольное образовательное учреждение города Севастополя "Детский сад № 19 "</t>
  </si>
  <si>
    <t>Государственное бюджетное дошкольное образовательное учреждение города Севастополя "Детский сад № 20 "</t>
  </si>
  <si>
    <t>Государственное бюджетное дошкольное образовательное учреждение города Севастополя "Детский сад № 21 "</t>
  </si>
  <si>
    <t>Государственное бюджетное дошкольное образовательное учреждение города Севастополя "Детский сад № 22 "</t>
  </si>
  <si>
    <t>Государственное бюджетное дошкольное образовательное учреждение города Севастополя "Детский сад № 24"</t>
  </si>
  <si>
    <t>Государственное бюджетное дошкольное образовательное учреждение города Севастополя "Детский сад № 26 "</t>
  </si>
  <si>
    <t>Государственное бюджетное дошкольное образовательное учреждение города Севастополя "Детский сад № 27 "</t>
  </si>
  <si>
    <t>Государственное бюджетное дошкольное образовательное учреждение города Севастополя "Детский сад № 28 "</t>
  </si>
  <si>
    <t>Государственное бюджетное дошкольное образовательное учреждение города Севастополя "Детский сад № 29 "</t>
  </si>
  <si>
    <t>Государственное бюджетное дошкольное образовательное учреждение города Севастополя "Детский сад № 32"</t>
  </si>
  <si>
    <t>Государственное бюджетное дошкольное образовательное учреждение города Севастополя "Детский сад № 33 "</t>
  </si>
  <si>
    <t>Государственное бюджетное дошкольное образовательное учреждение города Севастополя "Детский сад № 34 "</t>
  </si>
  <si>
    <t>Государственное бюджетное дошкольное образовательное учреждение города Севастополя "Детский сад № 35 "</t>
  </si>
  <si>
    <t>Государственное бюджетное дошкольное образовательное учреждение города Севастополя "Детский сад № 36 "</t>
  </si>
  <si>
    <t>Государственное бюджетное дошкольное образовательное учреждение города Севастополя "Детский сад № 37 "</t>
  </si>
  <si>
    <t>Государственное бюджетное дошкольное образовательное учреждение города Севастополя "Детский сад № 40 "</t>
  </si>
  <si>
    <t>Государственное бюджетное дошкольное образовательное учреждение города Севастополя "Детский сад № 41 "</t>
  </si>
  <si>
    <t>Государственное бюджетное дошкольное образовательное учреждение города Севастополя "Детский сад № 43 "</t>
  </si>
  <si>
    <t>Государственное бюджетное дошкольное образовательное учреждение города Севастополя "Детский сад № 48 "</t>
  </si>
  <si>
    <t>Государственное бюджетное дошкольное образовательное учреждение города Севастополя "Детский сад № 49 "</t>
  </si>
  <si>
    <t>Государственное бюджетное дошкольное образовательное учреждение города Севастополя "Детский сад № 61 "</t>
  </si>
  <si>
    <t>Государственное бюджетное дошкольное образовательное учреждение города Севастополя "Детский сад № 63 "</t>
  </si>
  <si>
    <t>Государственное бюджетное дошкольное образовательное учреждение города Севастополя "Детский сад № 67 "</t>
  </si>
  <si>
    <t>Государственное бюджетное дошкольное образовательное учреждение города Севастополя "Детский сад № 68 "</t>
  </si>
  <si>
    <t>Государственное бюджетное дошкольное образовательное учреждение города Севастополя "Детский сад № 69 "</t>
  </si>
  <si>
    <t>Государственное бюджетное дошкольное образовательное учреждение города Севастополя "Детский сад № 70 "</t>
  </si>
  <si>
    <t>Государственное бюджетное дошкольное образовательное учреждение города Севастополя "Детский сад № 71 "</t>
  </si>
  <si>
    <t>Государственное бюджетное дошкольное образовательное учреждение города Севастополя "Детский сад № 74 "</t>
  </si>
  <si>
    <t>Государственное бюджетное дошкольное образовательное учреждение города Севастополя "Детский сад № 79 "</t>
  </si>
  <si>
    <t>Государственное бюджетное дошкольное образовательное учреждение города Севастополя "Детский сад № 81 "</t>
  </si>
  <si>
    <t>Государственное бюджетное дошкольное образовательное учреждение города Севастополя "Детский сад № 83 "</t>
  </si>
  <si>
    <t>Государственное бюджетное дошкольное образовательное учреждение города Севастополя "Детский сад № 85 "</t>
  </si>
  <si>
    <t>Государственное бюджетное дошкольное образовательное учреждение города Севастополя "Детский сад № 86 "</t>
  </si>
  <si>
    <t>Государственное бюджетное дошкольное образовательное учреждение города Севастополя "Детский сад № 88"</t>
  </si>
  <si>
    <t>Государственное бюджетное дошкольное образовательное учреждение города Севастополя "Детский сад № 89 "</t>
  </si>
  <si>
    <t>Государственное бюджетное дошкольное образовательное учреждение города Севастополя "Детский сад № 90"</t>
  </si>
  <si>
    <t>Государственное бюджетное дошкольное образовательное учреждение города Севастополя "Детский сад № 91"</t>
  </si>
  <si>
    <t>Государственное бюджетное дошкольное образовательное учреждение города Севастополя "Детский сад № 92 "</t>
  </si>
  <si>
    <t>Государственное бюджетное дошкольное образовательное учреждение города Севастополя "Детский сад № 93"</t>
  </si>
  <si>
    <t>Государственное бюджетное дошкольное образовательное учреждение города Севастополя "Детский сад № 103"</t>
  </si>
  <si>
    <t>Государственное бюджетное дошкольное образовательное учреждение города Севастополя "Детский сад № 107"</t>
  </si>
  <si>
    <t>Государственное бюджетное дошкольное образовательное учреждение города Севастополя "Детский сад № 111"</t>
  </si>
  <si>
    <t>Государственное бюджетное дошкольное образовательное учреждение города Севастополя "Детский сад № 112 "</t>
  </si>
  <si>
    <t>Государственное бюджетное дошкольное образовательное учреждение города Севастополя "Детский сад № 113 "</t>
  </si>
  <si>
    <t>Государственное бюджетное дошкольное образовательное учреждение города Севастополя "Детский сад № 114 "</t>
  </si>
  <si>
    <t>Государственное бюджетное дошкольное образовательное учреждение города Севастополя "Детский сад № 116"</t>
  </si>
  <si>
    <t>Государственное бюджетное дошкольное образовательное учреждение города Севастополя "Детский сад № 118"</t>
  </si>
  <si>
    <t>Государственное бюджетное дошкольное образовательное учреждение города Севастополя "Детский сад № 120"</t>
  </si>
  <si>
    <t>Государственное бюджетное дошкольное образовательное учреждение города Севастополя "Детский сад № 121"</t>
  </si>
  <si>
    <t>Государственное бюджетное дошкольное образовательное учреждение города Севастополя "Детский сад № 123"</t>
  </si>
  <si>
    <t>Государственное бюджетное дошкольное образовательное учреждение города Севастополя "Детский сад № 124"</t>
  </si>
  <si>
    <t>Государственное бюджетное дошкольное образовательное учреждение города Севастополя "Детский сад № 125"</t>
  </si>
  <si>
    <t>Государственное бюджетное дошкольное образовательное учреждение города Севастополя "Детский сад № 126"</t>
  </si>
  <si>
    <t>Государственное бюджетное дошкольное образовательное учреждение города Севастополя "Детский сад № 127"</t>
  </si>
  <si>
    <t>Государственное бюджетное дошкольное образовательное учреждение города Севастополя "Детский сад № 128"</t>
  </si>
  <si>
    <t>Государственное бюджетное дошкольное образовательное учреждение города Севастополя "Детский сад № 129"</t>
  </si>
  <si>
    <t>Государственное бюджетное дошкольное образовательное учреждение города Севастополя "Детский сад № 131 "</t>
  </si>
  <si>
    <t>Государственное бюджетное дошкольное образовательное учреждение города Севастополя "Детский сад № 132 "</t>
  </si>
  <si>
    <t>Государственное бюджетное дошкольное образовательное учреждение города Севастополя "Детский сад № 133"</t>
  </si>
  <si>
    <t>Государственное бюджетное образовательное учреждение "Гимназия № 10 имени Героя Советского Союза Ефимова Мирона Ефимовича"</t>
  </si>
  <si>
    <t>Государственное бюджетное образовательное учреждение  города Севастополя "Средняя общеобразовательная школа № 12"</t>
  </si>
  <si>
    <t>Государственное бюджетное образовательное учреждение города Севастополя "Образовательный центр имени В.Д.Ревякина"</t>
  </si>
  <si>
    <t>Государственное бюджетное образовательное учреждение  города Севастополя "Средняя общеобразовательная школа № 17"</t>
  </si>
  <si>
    <t>Государственное бюджетное образовательное учреждение  города Севастополя "Средняя общеобразовательная школа № 25"</t>
  </si>
  <si>
    <t>Государственное бюджетное образовательное учреждение города Севастополя «Средняя общеобразовательная школа № 26 имени Е.М. Бакуниной»</t>
  </si>
  <si>
    <t>Государственное бюджетное образовательное учреждение  города Севастополя "Средняя общеобразовательная школа № 28"</t>
  </si>
  <si>
    <t>Государственное бюджетное образовательное учреждение  города Севастополя "Средняя общеобразовательная школа № 30 имени Героя Советского Союза Г.А.Рубцова"</t>
  </si>
  <si>
    <t>Государственное бюджетное образовательное учреждение  города Севастополя "Средняя общеобразовательная школа № 33 имени Героя Советского Союза Герасимова Владимира Ивановича"</t>
  </si>
  <si>
    <t>Государственное бюджетное образовательное учреждение  города Севастополя "Средняя общеобразовательная школа № 37 имени Героя Советского Союза Неустроева Степана Андреевича"</t>
  </si>
  <si>
    <t>Государственное бюджетное образовательное учреждение  города Севастополя "Средняя общеобразовательная школа № 47"</t>
  </si>
  <si>
    <t>Государственное бюджетное образовательное учреждение  города Севастополя "Средняя общеобразовательная школа № 48"</t>
  </si>
  <si>
    <t>Государственное бюджетное образовательное учреждение  города Севастополя "Средняя общеобразовательная школа № 59"</t>
  </si>
  <si>
    <t>Государственное бюджетное образовательное учреждение города Севастополя "Инженерная школа"</t>
  </si>
  <si>
    <t>Государственное бюджетное образовательное учреждение г.Севастополя "Образовательный центр "Бухта Казачья"</t>
  </si>
  <si>
    <t>ГОСУДАРСТВЕННОЕ БЮДЖЕТНОЕ ОБЩЕОБРАЗОВАТЕЛЬНОЕ УЧРЕЖДЕНИЕ ГОРОДА СЕВАСТОПОЛЯ "ШКОЛА ЭКОТЕХ+"</t>
  </si>
  <si>
    <t>Государственное бюджетное специальое (коррекционное) образовательное учреждение города Севастополя для обучающихся и воспитанников с ограниченными возможностями здоровья "Общеобразовательная школа-интернат  № 1 VIII вида"</t>
  </si>
  <si>
    <t>Государственное бюджетное образовательное учреждение дополнительного образования города Севастополя "Балаклавский дом детского и юношеского творчества"</t>
  </si>
  <si>
    <t>Государственное бюджетное образовательное учреждение дополнительного образования города Севастополя "Центр военно-патриотического воспитания учащейся молодежи"</t>
  </si>
  <si>
    <t>Государственное бюджетное образовательное учреждение дополнительного образования города Севастополя "Севастопольская детская морская флотилия имени адмирала флота Советского Союза Н.Г.Кузнецова"</t>
  </si>
  <si>
    <t>Государственное бюджетное образовательное учреждение дополнительного образования города Севастополя "Севастопольский центр эколого-натуралистического творчества учащейся молодежи"</t>
  </si>
  <si>
    <t>Государственное бюджетное образовательное учреждение "Центр дополнительного образования детей «Малая академия наук города Севастополя»</t>
  </si>
  <si>
    <t>Государственное казенное учреждение «Центр финансового обеспечения департамента образования и науки города Севастополя "</t>
  </si>
  <si>
    <t>Государственное казенное учреждение «Управление материально-технического обеспечения государственных образовательных учреждений города Севастополя "</t>
  </si>
  <si>
    <t>Государственное бюджетное учреждение города Севастополя «Центр психолого-педагогической, медицинской и социальной помощи "</t>
  </si>
  <si>
    <t>о рассчитываемой за  2022 год среднемесячной заработной плате руководителей, их заместителей и главных бухгалтеров</t>
  </si>
  <si>
    <t>Государственное бюджетное образовательное учреждение  города Севастополя "Средняя общеобразовательная школа № 36 "</t>
  </si>
  <si>
    <t>Государственное бюджетное образовательное учреждение города Севастополя "Билингвальная гимназия № 2"</t>
  </si>
  <si>
    <t>Государственное бюджетное образовательное учреждение города Севастополя "Средняя общеобразовательная школа № 3 с углубленным изучением английского языка"</t>
  </si>
  <si>
    <t>Государственное бюджетное образовательное учреждение города Севастополя "Средняя общеобразовательная школа № 4 имени А. Кесаева"</t>
  </si>
  <si>
    <t>Государственное бюджетное образовательное учреждение города Севастополя «Гимназия № 5»</t>
  </si>
  <si>
    <t>Государственное бюджетное образовательное учреждение города Севастополя "Гимназия № 8"</t>
  </si>
  <si>
    <t>Государственное бюджетное образовательное учреждение города Севастополя "Средняя общеобразовательная школа № 9"</t>
  </si>
  <si>
    <t>Государственное бюджетное образовательное учреждение города Севастополя "Средняя общеобразовательная школа № 11"</t>
  </si>
  <si>
    <t>Государственное бюджетное образовательное учреждение города Севастополя "Средняя общеобразовательная школа № 13"</t>
  </si>
  <si>
    <t>Государственное бюджетное образовательное учреждение города Севастополя "Средняя общеобразовательная школа № 14 имени И.С. Пьянзина"</t>
  </si>
  <si>
    <t>Государственное бюджетное образовательное учреждение города Севастополя "Средняя общеобразовательная школа № 15"</t>
  </si>
  <si>
    <t>Государственное бюджетное образовательное учреждение города Севастополя "Средняя общеобразовательная школа № 18"</t>
  </si>
  <si>
    <t>Государственное бюджетное образовательное учреждение города Севастополя "Средняя общеобразовательная школа № 19 с углубленным изучением английского языка"</t>
  </si>
  <si>
    <t>Государственное бюджетное образовательное учреждение города Севастополя "Средняя общеобразовательная школа № 20"</t>
  </si>
  <si>
    <t>Государственное бюджетное образовательное учреждение города Севастополя "Средняя общеобразовательная школа № 22 имени Н.А. Острякова"</t>
  </si>
  <si>
    <t>Государственное бюджетное образовательное учреждение города Севастополя "Средняя общеобразовательная школа № 23 имени Б.А. Кучера"</t>
  </si>
  <si>
    <t>Государственное бюджетное образовательное учреждение города Севастополя "Гимназия № 24"</t>
  </si>
  <si>
    <t>Государственное бюджетное образовательное учреждение города Севастополя "Средняя общеобразовательная школа № 27"</t>
  </si>
  <si>
    <t>Государственное бюджетное образовательное учреждение города Севастополя "Средняя общеобразовательная школа № 29"</t>
  </si>
  <si>
    <t>Государственное бюджетное образовательное учреждение города Севастополя "Средняя общеобразовательная школа № 31"</t>
  </si>
  <si>
    <t>Государственное бюджетное образовательное учреждение города Севастополя "Средняя общеобразовательная школа № 32 имени Л.В. Бобковой"</t>
  </si>
  <si>
    <t>Государственное бюджетное образовательное учреждение города Севастополя "Средняя общеобразовательная школа № 34"</t>
  </si>
  <si>
    <t>Государственное бюджетное образовательное учреждение города Севастополя "Средняя общеобразовательная школа № 38 имени Н.В. Челнокова"</t>
  </si>
  <si>
    <t>Государственное бюджетное образовательное учреждение города Севастополя "Средняя общеобразовательная школа № 39"</t>
  </si>
  <si>
    <t>Государственное бюджетное образовательное учреждение города Севастополя "Средняя общеобразовательная школа № 40"</t>
  </si>
  <si>
    <t>Государственное бюджетное образовательное учреждение города Севастополя «Средняя общеобразовательная школа № 41»</t>
  </si>
  <si>
    <t>Государственное бюджетное образовательное учреждение города Севастополя "Средняя общеобразовательная школа № 42"</t>
  </si>
  <si>
    <t>Государственное бюджетное образовательное учреждение города Севастополя "Средняя общеобразовательная школа № 43 с углубленным изучением английского языка имени дважды Героя Советского Союза  В.Д. Лавриненкова "</t>
  </si>
  <si>
    <t>Государственное бюджетное образовательное учреждение города Севастополя "Средняя общеобразовательная школа № 44 имени В.В. Ходырева"</t>
  </si>
  <si>
    <t>Государственное бюджетное образовательное учреждение города Севастополя "Средняя общеобразовательная школа № 45 с углубленным изучением испанского языка"</t>
  </si>
  <si>
    <t>Государственное бюджетное образовательное учреждение города Севастополя "Средняя общеобразовательная школа № 46"</t>
  </si>
  <si>
    <t>Государственное бюджетное образовательное учреждение города Севастополя "Средняя общеобразовательная школа № 49"</t>
  </si>
  <si>
    <t>Государственное бюджетное образовательное учреждение города Севастополя «Средняя общеобразовательная школа № 50»</t>
  </si>
  <si>
    <t>Государственное бюджетное образовательное учреждение города Севастополя "Средняя общеобразовательная школа № 52 имени П.Д.Безрукова"</t>
  </si>
  <si>
    <t>Государственное бюджетное образовательное учреждение города Севастополя "Средняя общеобразовательная школа № 54 имени Ю.Г. Гагарина"</t>
  </si>
  <si>
    <t>Государственное бюджетное образовательное учреждение грода Севастополя "Средняя общеобразовательная школа № 55"</t>
  </si>
  <si>
    <t>Государственное бюджетное образовательное учреждение города Севастополя "Средняя общеобразовательная школа № 57 с музыкально-хоровым профилем обучения"</t>
  </si>
  <si>
    <t>Государственное бюджетное образовательное учреждение города Севастополя "Средняя общеобразовательная школа № 58 с углубленным изучением  общественно-экономических дисциплин имени Героя Советского Союза В.И. Колядина"</t>
  </si>
  <si>
    <t>Государственное бюджетное образовательное учреждение города Севастополя "Средняя общеобразовательная школа № 60 имени Героя Советского Союза В.С. Пилипенко"</t>
  </si>
  <si>
    <t>Государственное бюджетное образовательное учреждение города Севастополя "Средняя общеобразовательная школа № 61 имени Героя Советского Союза А.И. Маринеско"</t>
  </si>
  <si>
    <t>Государственное бюджетное специальное (коррекционное) образовательное учреждение города Севастополя  "Общеобразовательная школа-интернат № 6  Е.И.Петрова"</t>
  </si>
  <si>
    <t>Кондакова Елена Ивановна</t>
  </si>
  <si>
    <t>Директор</t>
  </si>
  <si>
    <t>Андреева Татьяна Алексеевна</t>
  </si>
  <si>
    <t xml:space="preserve">Зам.директора по АХЧ </t>
  </si>
  <si>
    <t>Коваль Сергей Анотольевич</t>
  </si>
  <si>
    <t>Фанина Светлана Михайловна</t>
  </si>
  <si>
    <t>Зам.директора по КВ</t>
  </si>
  <si>
    <t>Зосимова Татьяна Валентиновна</t>
  </si>
  <si>
    <t>Директор по 29.08.2022</t>
  </si>
  <si>
    <t>Мацишин Наталья Романовна</t>
  </si>
  <si>
    <t>Директор с 30.08.2022</t>
  </si>
  <si>
    <t>Бектурганова Елена Анатольевна</t>
  </si>
  <si>
    <t xml:space="preserve">Заместитель директора </t>
  </si>
  <si>
    <t>Белобровая Виктория Витальевна</t>
  </si>
  <si>
    <t>Заместитель директора по 31.08.2022</t>
  </si>
  <si>
    <t>Станкевич Ирина Леонидовна</t>
  </si>
  <si>
    <t>Заместитель директора   с 06.09.2022</t>
  </si>
  <si>
    <t>Полякова Ольга Юрьевна</t>
  </si>
  <si>
    <t>Науменко Елена Дмитриевна</t>
  </si>
  <si>
    <t>Лобода Александра Геннадьевна</t>
  </si>
  <si>
    <t xml:space="preserve">Зам.директора по УВР </t>
  </si>
  <si>
    <t>Иващенко Станислав Николаевич</t>
  </si>
  <si>
    <t>Зам.директора по безопасности</t>
  </si>
  <si>
    <t>Андросова Елена Владимировна</t>
  </si>
  <si>
    <t>Вдовиченко Татьяна Валерьева</t>
  </si>
  <si>
    <t>Зам.директора по АХР с 01.02.2022</t>
  </si>
  <si>
    <t>Бакланова Анна Борисовна</t>
  </si>
  <si>
    <t xml:space="preserve">Зам.директора </t>
  </si>
  <si>
    <t>Сидякина Ольга Анатольевна</t>
  </si>
  <si>
    <t>Паренюк Елена Олеговна</t>
  </si>
  <si>
    <t>Заместитель директора по АХЧ с 04.05.2022</t>
  </si>
  <si>
    <t>Скудро Оксана Александровна</t>
  </si>
  <si>
    <t>Лазаревич Светлана Владимировна</t>
  </si>
  <si>
    <t>Заведующий( б/л 05.04.2022-01.09.2022)</t>
  </si>
  <si>
    <t>Бондарь Евгения Александровна</t>
  </si>
  <si>
    <t xml:space="preserve">Заместитель заведующего </t>
  </si>
  <si>
    <t>Третьякова Лариса Павловна</t>
  </si>
  <si>
    <t>Заместитель заведующего по безопасности</t>
  </si>
  <si>
    <t>Чурзина Елена Николаевна</t>
  </si>
  <si>
    <t>Заведующий</t>
  </si>
  <si>
    <t>Хмелева Анна Анатольевна</t>
  </si>
  <si>
    <t>Заместитель заведующего уволена 30.11.2022</t>
  </si>
  <si>
    <t>Черевичная Ирина Владимировна</t>
  </si>
  <si>
    <t>Заместитель заведующего по АХР</t>
  </si>
  <si>
    <t>Гукова Екатерина Сергеевна</t>
  </si>
  <si>
    <t>Проворова Татьяна Павловна</t>
  </si>
  <si>
    <t>Директор с 17.08.2022</t>
  </si>
  <si>
    <t>Полковникова Елена Степановна</t>
  </si>
  <si>
    <t>Директор по 01.07.2022</t>
  </si>
  <si>
    <t>Чубок Анна Анатольевна</t>
  </si>
  <si>
    <t>Заместитель директора по АХЧ</t>
  </si>
  <si>
    <t>Тетерук Олег Павлович</t>
  </si>
  <si>
    <t>Заместитель директора по безопасности</t>
  </si>
  <si>
    <t>Русанова Наталья Владимировна</t>
  </si>
  <si>
    <t>Заместитель директора по ВР по 30.06.2022, принята с 15.08.2022</t>
  </si>
  <si>
    <t>Зайцева Галина Валентиновна</t>
  </si>
  <si>
    <t>Заместитель директора по УВР</t>
  </si>
  <si>
    <t>Рапопорт Валентина Евгеньевна</t>
  </si>
  <si>
    <t>Заместитель директора по УВР по 30.06.2022, принята с 08.08.2022</t>
  </si>
  <si>
    <t>Гузанова Галина Павловна</t>
  </si>
  <si>
    <t>Грищук Оксана Евгеньевна</t>
  </si>
  <si>
    <t>Заместитель директора по АХР</t>
  </si>
  <si>
    <t>Бобров Юрий Константинович</t>
  </si>
  <si>
    <t>Заместитель директора по безопасности по 21.09.2022, мобилизация с 22.09.2022</t>
  </si>
  <si>
    <t>Малиновский Олег Альфредович</t>
  </si>
  <si>
    <t>Геворкян Эвелина Владимировна</t>
  </si>
  <si>
    <t>Карташова Наталья Николаевна</t>
  </si>
  <si>
    <t>Паршина Юлия Владимировна</t>
  </si>
  <si>
    <t>Бикулова Юлия Хадиулловна</t>
  </si>
  <si>
    <t>Заместитель директора по УВР по 21.08.2022</t>
  </si>
  <si>
    <t>Величко Ирина Дмитриевна</t>
  </si>
  <si>
    <t>Заместитель директора по УВР с 01.09.2022 по 30.11.2022</t>
  </si>
  <si>
    <t>Заикина Валентина Владимировна</t>
  </si>
  <si>
    <t>Заместитель директора по ВР по 31.08.2022</t>
  </si>
  <si>
    <t>Ломакина Наталия Геннадьевна</t>
  </si>
  <si>
    <t>Макаров Валентин Николаевич</t>
  </si>
  <si>
    <t>Сапсаева Мария Геннадьевна</t>
  </si>
  <si>
    <t>Заместитель директора по УМР</t>
  </si>
  <si>
    <t>Рябинина Елена Анатольевна</t>
  </si>
  <si>
    <t>Заместитель директора по экономике</t>
  </si>
  <si>
    <t>Донцова Татьяна Владимировна</t>
  </si>
  <si>
    <t>Бондаренко Олег Николаевич</t>
  </si>
  <si>
    <t>Гусева Наталья Николаевна</t>
  </si>
  <si>
    <t>Заместитель директора</t>
  </si>
  <si>
    <t>Карнаух Елена Николаевна</t>
  </si>
  <si>
    <t>Палюлис Ирина Анатольевна</t>
  </si>
  <si>
    <t>Заместитель директора с 22.08.2022</t>
  </si>
  <si>
    <t>Репина Наталья Викторовна</t>
  </si>
  <si>
    <t>Заместитель директора по 21.08.2022</t>
  </si>
  <si>
    <t>Пономаренко Анна Валериевна</t>
  </si>
  <si>
    <t>Ковалева Виктория Алексеевна</t>
  </si>
  <si>
    <t>Филиппова Татьяна Валерьевна</t>
  </si>
  <si>
    <t>Протасова Надежда Анатольевна</t>
  </si>
  <si>
    <t>Добрюк Нина Геннадьевна</t>
  </si>
  <si>
    <t xml:space="preserve">Зенченко Екатерина Александровна </t>
  </si>
  <si>
    <t>Государственное бюджетное образовательное учреждение дополнительного образования города Севастополя " Дворец детского и юношеского творчества"</t>
  </si>
  <si>
    <t>Осокин Александр Александрович</t>
  </si>
  <si>
    <t>Шалашов Андрей Николаевич</t>
  </si>
  <si>
    <t>Заместитель директора, назначен с  18.01.2022г</t>
  </si>
  <si>
    <t>Демченко Екатерина Владимировна</t>
  </si>
  <si>
    <t>Загородняя Наталья Александровна</t>
  </si>
  <si>
    <t>Шелковая Анна Константиновна</t>
  </si>
  <si>
    <t>Руденко Ольга Владимировна</t>
  </si>
  <si>
    <t>Мустафина Валентина Ивановна</t>
  </si>
  <si>
    <t>Ишина Виктория Владимировна</t>
  </si>
  <si>
    <t>Дубошей Виктория Анатольевна</t>
  </si>
  <si>
    <t>Деркач Виктор Иванович</t>
  </si>
  <si>
    <t>Заместитель директора по безопасности (до 11.11.2022г)</t>
  </si>
  <si>
    <t>Ключук Нина Николаевна</t>
  </si>
  <si>
    <t>Златогорская Тамара Евгеньевна</t>
  </si>
  <si>
    <t>Вяхирева Нина Александровна</t>
  </si>
  <si>
    <t>Лавреньев Вадим Владимирович</t>
  </si>
  <si>
    <t>Киселева Рима Николаевна</t>
  </si>
  <si>
    <t>Сурнина Елена Владимировна</t>
  </si>
  <si>
    <t>И.о. Заведующего с 27.04.2022г.</t>
  </si>
  <si>
    <t>Бех Елена Константиновна</t>
  </si>
  <si>
    <t>Заведующий уволена 26.04.2022 г.</t>
  </si>
  <si>
    <t>Криштопа Светлана Ивановна</t>
  </si>
  <si>
    <t xml:space="preserve">И.о. Заведующего с 01.04.2022г. </t>
  </si>
  <si>
    <t>Колесник Надежда Николаевна</t>
  </si>
  <si>
    <t xml:space="preserve">Заведующий уволена 31.03.2022 г. </t>
  </si>
  <si>
    <t>Воробьева Светлана Федоровна</t>
  </si>
  <si>
    <t>Шипулина Наталья Васильевна</t>
  </si>
  <si>
    <t>Юдина Екатерина Викторовна</t>
  </si>
  <si>
    <t xml:space="preserve">Заместитель заведующего по УВР </t>
  </si>
  <si>
    <t>Зинченко Ольга Сергеевна</t>
  </si>
  <si>
    <t>Синепалов Александр Иванович</t>
  </si>
  <si>
    <t xml:space="preserve">Осадчая Анна Николаевна </t>
  </si>
  <si>
    <t>Тетерина Ирина Сергеевна</t>
  </si>
  <si>
    <t>Заместитель заведующего</t>
  </si>
  <si>
    <t>Гирда Валерий Леонидович</t>
  </si>
  <si>
    <t>Гринько Наталья Анатольевна</t>
  </si>
  <si>
    <t>Нечипуренко Оксана Григорьевна</t>
  </si>
  <si>
    <t>Семенова Анна Олеговна</t>
  </si>
  <si>
    <t>Кожевятова Инна Станиславовна</t>
  </si>
  <si>
    <t>Заместитель заведующего по ХЧ, работает с 08.08.2022г</t>
  </si>
  <si>
    <t>Чалов Алексей Алексеевич</t>
  </si>
  <si>
    <t>Заместитель заведующего по ХЧ, работал по 31.05.2022г</t>
  </si>
  <si>
    <t>Баевская Ирина Алексеевна</t>
  </si>
  <si>
    <t>Левада Леонид Григорьевич</t>
  </si>
  <si>
    <t>Левада Марина Федоровна</t>
  </si>
  <si>
    <t>Клементьева Лилия Викторовна</t>
  </si>
  <si>
    <t>Ражкова Елена Владимировна</t>
  </si>
  <si>
    <t xml:space="preserve">Зам. заведующего </t>
  </si>
  <si>
    <t>Нестеренко Галина Александровна</t>
  </si>
  <si>
    <t>Зинковская Марина Валериевна</t>
  </si>
  <si>
    <t>Зам.заведующего</t>
  </si>
  <si>
    <t>Трошина Ирина Сергеевна</t>
  </si>
  <si>
    <t>Зам.заведующего с 19.09.22г</t>
  </si>
  <si>
    <t>Крамская Светлана Ивановна</t>
  </si>
  <si>
    <t>Онищенко Алла Викторовна</t>
  </si>
  <si>
    <t>Зам.заведующего уволена 27.07.22г. Принята 01.09.22г</t>
  </si>
  <si>
    <t>Иликбаева Алла Евгеньевна</t>
  </si>
  <si>
    <t>Стародуб Сергей Владимирович</t>
  </si>
  <si>
    <t>Оскольская Татьяна Алексеевна</t>
  </si>
  <si>
    <t>Заместитель директора по ВР</t>
  </si>
  <si>
    <t>Милевская Елена Георгиевна</t>
  </si>
  <si>
    <t>Стародуб Юлия Олеговна</t>
  </si>
  <si>
    <t>Бачурина Вера Васильевна</t>
  </si>
  <si>
    <t>Заместитель директора по ЭД</t>
  </si>
  <si>
    <t>Теренина Ольга Иосифовна</t>
  </si>
  <si>
    <t>Бродская Юлия Витальевна</t>
  </si>
  <si>
    <t>Заместитель заведующего УВР</t>
  </si>
  <si>
    <t>Кирсанов Василий Кимович</t>
  </si>
  <si>
    <t xml:space="preserve">Заместитель заведующего по безопасности </t>
  </si>
  <si>
    <t>Трощенко Марина Николаевна</t>
  </si>
  <si>
    <t>директор</t>
  </si>
  <si>
    <t>Корнева Наталия Владимировна</t>
  </si>
  <si>
    <t>Селихова Лариса Алексеевна</t>
  </si>
  <si>
    <t>заместитель директора по УВР</t>
  </si>
  <si>
    <t>Хоменко Виктор Александрович</t>
  </si>
  <si>
    <t>заместитель директора по безопасности  (с 01.01.2022 г. по 31.03.2022 г.)</t>
  </si>
  <si>
    <t>Голенев Анатолий Анатольевич</t>
  </si>
  <si>
    <t>заместитель директора по безопасности  (с 07.04.2022 г. по 31.12.2022 г.)</t>
  </si>
  <si>
    <t>Смольская Анастасия Владимировна</t>
  </si>
  <si>
    <t xml:space="preserve">заместитель директора по АХЧ </t>
  </si>
  <si>
    <t>Михалчук Надежда Степановна</t>
  </si>
  <si>
    <t xml:space="preserve">заместитель директора по ВР </t>
  </si>
  <si>
    <t>Максимова Оксана Анатолиевна</t>
  </si>
  <si>
    <t>Директор ( с 05.10.2022)</t>
  </si>
  <si>
    <t>Билялова Ленура Ниязовна</t>
  </si>
  <si>
    <t>Директор (по 03.07.2022)</t>
  </si>
  <si>
    <t>Тьмина Оксана Анатольевна</t>
  </si>
  <si>
    <t xml:space="preserve">Заместитель директора по АХЧ </t>
  </si>
  <si>
    <t>Казаренко Сергей Валерьевич</t>
  </si>
  <si>
    <t>Заместитель директора по безопасности (с 18.06.2022)</t>
  </si>
  <si>
    <t>Диденко Наталия Владимировна</t>
  </si>
  <si>
    <t>Зинченко Татьяна Ивановна</t>
  </si>
  <si>
    <t>Заместитель директора по УВР (с 15.08.2022)</t>
  </si>
  <si>
    <t>Кременчугский Валерий Геннадиевич</t>
  </si>
  <si>
    <t>Седнева Ольга Юрьевна</t>
  </si>
  <si>
    <t>Заместитель директора по УВР (с 11.01.2022)</t>
  </si>
  <si>
    <t>Фадеева Наталья Петровна</t>
  </si>
  <si>
    <t xml:space="preserve">Заведующий </t>
  </si>
  <si>
    <t>Аристов Алексей Алексеевич</t>
  </si>
  <si>
    <t>Воробьева Наталья Александровна</t>
  </si>
  <si>
    <t>Заместитель заведующего по АХР с 15.06.2022</t>
  </si>
  <si>
    <t>Чернявская Вера Ивановна</t>
  </si>
  <si>
    <t>Маров Александр Альбинович</t>
  </si>
  <si>
    <t>Шпилевая Анна Михайловна</t>
  </si>
  <si>
    <t xml:space="preserve">Заместитель заведующего по АХР </t>
  </si>
  <si>
    <t>Новикова Любовь Александровна</t>
  </si>
  <si>
    <t xml:space="preserve">Директор </t>
  </si>
  <si>
    <t>Бородина Анна Владимировна</t>
  </si>
  <si>
    <t>Лазарев Сергей Валерьевич</t>
  </si>
  <si>
    <t xml:space="preserve">Заместитель директора по АХР </t>
  </si>
  <si>
    <t>Куршинский Александр Валериевич</t>
  </si>
  <si>
    <t xml:space="preserve">Заместитель директора по безопасности </t>
  </si>
  <si>
    <t>Дементьева Инесса Павловна</t>
  </si>
  <si>
    <t>Заместитель директора по УВР с 01.08.2022</t>
  </si>
  <si>
    <t>Шелевальник Ольга Львовна</t>
  </si>
  <si>
    <t xml:space="preserve">Заместитель директора по УВР </t>
  </si>
  <si>
    <t>Волошинская Татьяна Николаевна</t>
  </si>
  <si>
    <t>Котов Сергей Сергеевич</t>
  </si>
  <si>
    <t>Заместитель директора по АХЧ с 06.04.2022</t>
  </si>
  <si>
    <t>Гарас Руслан Иванович</t>
  </si>
  <si>
    <t>Заместитель директора по безопасности с 15.02.2022</t>
  </si>
  <si>
    <t>Демченко Яна Павловна</t>
  </si>
  <si>
    <t>Игнатович Светлана Александровна</t>
  </si>
  <si>
    <t>Ткаченко Инна Николаевна</t>
  </si>
  <si>
    <t>Крестинина Ирина Викторовна</t>
  </si>
  <si>
    <t>Петухова Екатерина Александровна</t>
  </si>
  <si>
    <t>заместитель директора по безопасности по 31.08.2022</t>
  </si>
  <si>
    <t>Прохоров Юрий Петрович</t>
  </si>
  <si>
    <t>заместитель директора по АХЧ</t>
  </si>
  <si>
    <t>Тихонов Виталий Александрович</t>
  </si>
  <si>
    <t>заместитель директора по безопасности с 01.09.2022</t>
  </si>
  <si>
    <t>Ткаченко Ольга Александровна</t>
  </si>
  <si>
    <t>Третяк Алла Николаевна</t>
  </si>
  <si>
    <t>Хаматгалиева Дарья Владимировна</t>
  </si>
  <si>
    <t>заместитель директора ИТ</t>
  </si>
  <si>
    <t>Хмурчик Марина Викторовна</t>
  </si>
  <si>
    <t>Чайковская Елена Владимировна</t>
  </si>
  <si>
    <t>заместитель директора по ВР</t>
  </si>
  <si>
    <t>Заместитель заведующего по АХЧ</t>
  </si>
  <si>
    <t>Заместитель заведующего по ВМР ( по 21.11.2022)</t>
  </si>
  <si>
    <t>Заместитель заведующего по ВМР (с 28.11.2022)</t>
  </si>
  <si>
    <t>Заместитель заведующего по безопасности (с 05.09.2022)</t>
  </si>
  <si>
    <t>Котова Виктория Наколаевна</t>
  </si>
  <si>
    <t>Чижевская Ольга Анатольевна</t>
  </si>
  <si>
    <t>Руденко Светлана Александровна</t>
  </si>
  <si>
    <t>Довгаль Лилия Николаевна</t>
  </si>
  <si>
    <t>Матющенко Роман Алексеевич</t>
  </si>
  <si>
    <t>Ишутина Элеонора Витальевна</t>
  </si>
  <si>
    <t>Ковтун Татьяна Мирославовна</t>
  </si>
  <si>
    <t>Морозова Марина Станиславовна</t>
  </si>
  <si>
    <t>Заместитель заведующего по УМР</t>
  </si>
  <si>
    <t>Заместитель заведующего по безопасности (с 04.04.2022)</t>
  </si>
  <si>
    <t>Осипова Валентина Владимировна</t>
  </si>
  <si>
    <t>Дубиковская Ирина Юрьевна</t>
  </si>
  <si>
    <t>Фокина Вероника Сергеевна</t>
  </si>
  <si>
    <t>Заместитель заведующего по безопасности (с 01.10.2022)</t>
  </si>
  <si>
    <t>Бородинова Татьяна Борисовна</t>
  </si>
  <si>
    <t>Уфимцева Татьяна Ивановна</t>
  </si>
  <si>
    <t>Заместитель директора по АХЧ (с 01.04.2022)</t>
  </si>
  <si>
    <t>Сачуров Александр Анатольевич</t>
  </si>
  <si>
    <t>Заместитель директора по безопасности (с 19.10.2022)</t>
  </si>
  <si>
    <t>Беликова Дарья Кирилловна</t>
  </si>
  <si>
    <t>Заместитель директора по ВР (с 18.07.2022)</t>
  </si>
  <si>
    <t>Иванов Александр Юрьевич</t>
  </si>
  <si>
    <t>Заместитель директора по безопасности (по 18.10.2022)</t>
  </si>
  <si>
    <t>Божко Юлия Игоревна</t>
  </si>
  <si>
    <t>Заместитель директора по ВР (по 27.06.2022)</t>
  </si>
  <si>
    <t>Кумецкая Оксана Алексеевна</t>
  </si>
  <si>
    <t>Заместитель директора по УВР ( по 14.08.2022)</t>
  </si>
  <si>
    <t>Меджитова Татьяна Викторовна</t>
  </si>
  <si>
    <t>Заместитель директора по УВР (с 22.08.2022)</t>
  </si>
  <si>
    <t>Кияшко Марина Михайловна</t>
  </si>
  <si>
    <t>Курило Кристина Викторовна</t>
  </si>
  <si>
    <t>Романова Светлана Владимировна</t>
  </si>
  <si>
    <t>Пасеин Сергей Николаевич</t>
  </si>
  <si>
    <t>Минаева Светлана Олеговна</t>
  </si>
  <si>
    <t>Зам.директора по УВР-с 20.01.2022</t>
  </si>
  <si>
    <t>Гневанова Людмила Владимировна</t>
  </si>
  <si>
    <t>Зам.директора по УВР</t>
  </si>
  <si>
    <t>Каминская Светлана Анатольевна</t>
  </si>
  <si>
    <t>Степаненко Владимир Емельянович</t>
  </si>
  <si>
    <t>Цибизова Наталья Николаевна</t>
  </si>
  <si>
    <t>Белый Вячеслав  Петрович</t>
  </si>
  <si>
    <t>Марета Максим Максимович</t>
  </si>
  <si>
    <t>Зам.директора по АХЧ</t>
  </si>
  <si>
    <t>Добосевич Альбин  Аполлинарьевич</t>
  </si>
  <si>
    <t xml:space="preserve">Веретельник Ольга  Садыковна </t>
  </si>
  <si>
    <t xml:space="preserve">Зам.директора  по ВР </t>
  </si>
  <si>
    <t>Лебединец Алена Николаевна</t>
  </si>
  <si>
    <t>Зам. директора  по УВР  уволена 29.07.22г. Принята 01.09.22г</t>
  </si>
  <si>
    <t>Зубов Вадим Александрович</t>
  </si>
  <si>
    <t>Еремеева Татьяна Владимировна</t>
  </si>
  <si>
    <t>Куропаткин Александр Андреевич</t>
  </si>
  <si>
    <t>Орляник Лидия Васильевна</t>
  </si>
  <si>
    <t>Сичкарь Анна Сергеевна</t>
  </si>
  <si>
    <t>Пленкина  Юлия  Вячеславовна</t>
  </si>
  <si>
    <t>Левко Оксана  Васильевна</t>
  </si>
  <si>
    <t>Алексеенко Николай  Владимирович</t>
  </si>
  <si>
    <t>Зам.заведующего  с  18.04.2022 г.</t>
  </si>
  <si>
    <t>Шульгин Григорий Владимирович</t>
  </si>
  <si>
    <t xml:space="preserve"> Зам.заведующего  по безопасности ,  уволен   28.03.2022 г.</t>
  </si>
  <si>
    <t>Ломакина Надежда  Вячеславовна</t>
  </si>
  <si>
    <t>Шарашова   Ольга Васильевна</t>
  </si>
  <si>
    <t>Зам.заведующего  по безопасности</t>
  </si>
  <si>
    <t>Иванкова Ольга Павловна</t>
  </si>
  <si>
    <t>Булах Елена Анатольевна</t>
  </si>
  <si>
    <t>Овчаренко Наталья Леонидовна</t>
  </si>
  <si>
    <t>Пирова Валентина Вадимовна</t>
  </si>
  <si>
    <t>Молодцова Любовь Викторовна</t>
  </si>
  <si>
    <t>Киреева Марина Васильевна</t>
  </si>
  <si>
    <t>Заведующий    б/л с 22.07.22г. по 16.12.22г.</t>
  </si>
  <si>
    <t>Лычковская Светлана Николаевна</t>
  </si>
  <si>
    <t>Бабунова Лариса Алексеевна</t>
  </si>
  <si>
    <t>Хармац Марина Васильевна</t>
  </si>
  <si>
    <t>Заместитель заведующего по хозяйственной работе (период работы с 01.01.2022 по 08.02.2022)</t>
  </si>
  <si>
    <t>Карпенков Андрей Николаевич</t>
  </si>
  <si>
    <t>Заместитель заведующего (период работы с 18.04.2022 по 31.08.2022)</t>
  </si>
  <si>
    <t>Осипова Анастасия Валерьевна</t>
  </si>
  <si>
    <t>Заместитель заведующего (период работы с 15.09.2022)</t>
  </si>
  <si>
    <t>Бурмистрова Елена Владимировна</t>
  </si>
  <si>
    <t>Заместитель заведующего (период работы с 14.02.2022)</t>
  </si>
  <si>
    <t>Близнюк Ирина Юрьевна</t>
  </si>
  <si>
    <t>Карпышина Ольга Николаевна</t>
  </si>
  <si>
    <t>Заместитель заведующего по ЭД</t>
  </si>
  <si>
    <t>Желонкина Инесса Михайловна</t>
  </si>
  <si>
    <t>Майорова Ирина Николаевна</t>
  </si>
  <si>
    <t>Иванова Виктория Васильевна</t>
  </si>
  <si>
    <t>Заместитель заведующего по экономической деятельности</t>
  </si>
  <si>
    <t>Кушнир Ольга Андреевна</t>
  </si>
  <si>
    <t>Заместитель заведующего по хозяйственной работе</t>
  </si>
  <si>
    <t>Мезенцева Ирина Антоновна</t>
  </si>
  <si>
    <t>Заместитель заведующего по воспитательно-методической работе</t>
  </si>
  <si>
    <t>Курдюкова Юлия Александровна</t>
  </si>
  <si>
    <t>Старостенко Светлана Анатольевна</t>
  </si>
  <si>
    <t>Осавалюк Надежда Михайловна</t>
  </si>
  <si>
    <t xml:space="preserve">Заместитель директора по административно-хозяйственной работе </t>
  </si>
  <si>
    <t>Калашник Юлия Сергеевна</t>
  </si>
  <si>
    <t>Заместитель директора по воспитательной работе (период работы с 01.09.2022 по 31.10.2022)</t>
  </si>
  <si>
    <t>Целио Наталья Александровна</t>
  </si>
  <si>
    <t>Заместитель директора по воспитательной работе (период работы с 01.11.2022)</t>
  </si>
  <si>
    <t>Шуйская Ирина Георгиевна</t>
  </si>
  <si>
    <t>Заместитель директора по воспитательной работе (период работы по 31.08.2022)</t>
  </si>
  <si>
    <t>Шибкова Евгения Михайловна</t>
  </si>
  <si>
    <t>Заместитель директора по учебно-воспитательной работе</t>
  </si>
  <si>
    <t>Аристов Вячеслав Олегович</t>
  </si>
  <si>
    <t>Щербак Сергей Дмитриевич</t>
  </si>
  <si>
    <t>Коптелов  Александр Владимирович</t>
  </si>
  <si>
    <t>Юранова Елена Александровна</t>
  </si>
  <si>
    <t>Данильченко Анна Александровна</t>
  </si>
  <si>
    <t>Грибкова Серафима Валерьевна</t>
  </si>
  <si>
    <t>Климова Ирина Валентиновна</t>
  </si>
  <si>
    <t>Смирнов Юрий Викторович</t>
  </si>
  <si>
    <t>Ушакова Екатерина Юрьевна</t>
  </si>
  <si>
    <t>Заместитель директора по экономической работе</t>
  </si>
  <si>
    <t>Синявская Виктория Анатольевна</t>
  </si>
  <si>
    <t>Серебрянская Лилия Николаевна</t>
  </si>
  <si>
    <t>Семёнова Наталья Григорьевна</t>
  </si>
  <si>
    <t>Меречко Ирина Викторовна</t>
  </si>
  <si>
    <t>Козориз Наталия Николаевна</t>
  </si>
  <si>
    <t>Кравец Ирина Ивановна</t>
  </si>
  <si>
    <t>Яковлева Ирина Ивановна</t>
  </si>
  <si>
    <t>Зам Директора по ВР,уволена 31.05.2022 г.Принята 16.08.2022 г.</t>
  </si>
  <si>
    <t>Богданова Ирина Михайловна</t>
  </si>
  <si>
    <t>Зам Директора по УВР,принята 01.04.2022 г.,уволена 31.05.2022 г.Принята 16.08.2022 г. ,уволена 23.12.2022г.</t>
  </si>
  <si>
    <t xml:space="preserve">Гордая Елена Васильевна </t>
  </si>
  <si>
    <t>Зам Директора по УВР</t>
  </si>
  <si>
    <t>Цысь Ирина Владимировна</t>
  </si>
  <si>
    <t>Демидова Наталья  Анатольевна</t>
  </si>
  <si>
    <t>Зам Директора по ВР,Принята 01.04.2022г.,уволена 30.06.2022 г.Принята 16.08.2022 г. ,уволена  23.12.2022 г.</t>
  </si>
  <si>
    <t>Козлова Надежда  Васильевна</t>
  </si>
  <si>
    <t xml:space="preserve">Лукьянец Наталья </t>
  </si>
  <si>
    <t xml:space="preserve">Зам Директора по АХР </t>
  </si>
  <si>
    <t>Зиновьева Наталья Андреевна</t>
  </si>
  <si>
    <t>Зам Директора по  ВР</t>
  </si>
  <si>
    <t xml:space="preserve">Бектемирова Нурия  Юсуповна </t>
  </si>
  <si>
    <t>Васильева Александра Юрьевна</t>
  </si>
  <si>
    <t>Зам.Директора по безопасности ,принята 10.03.2022 г.</t>
  </si>
  <si>
    <t>Рвачёва Инна Геннадиевна</t>
  </si>
  <si>
    <t>Глинка Валентина Ивановна</t>
  </si>
  <si>
    <t>Заместитель директора по учебно-воспитательной работе (период работы с 01.01.2022 по 30.06.2022, с 16.08.2022)</t>
  </si>
  <si>
    <t>Бондарь Ирина Петровна</t>
  </si>
  <si>
    <t>Заместитель директора по воспитательной работе (период работы с 01.01.2022 по 24.06.2022, с 16.08.2022 по 23.12.2022)</t>
  </si>
  <si>
    <t>Довгаль Елена Сергеевна</t>
  </si>
  <si>
    <t>Коваленко Лариса Михайловна</t>
  </si>
  <si>
    <t>Иванова Мария Александровна</t>
  </si>
  <si>
    <t>Киселева Марианна Васильевна</t>
  </si>
  <si>
    <t>Заместитель директора по административно-хозяйственной части</t>
  </si>
  <si>
    <t>Зырянова Лилия Григорьевна</t>
  </si>
  <si>
    <t>Черкасов Станислав Сергеевич</t>
  </si>
  <si>
    <t>Калугина Юлия Владиславовна</t>
  </si>
  <si>
    <t>Тарасенко Валентина Михайловна</t>
  </si>
  <si>
    <t>Басалай Елена Владимировна</t>
  </si>
  <si>
    <t>Первушина Виктория Владимировна</t>
  </si>
  <si>
    <t>Цюркало Виктор Алексеевич</t>
  </si>
  <si>
    <t>Иващенко Наталья Николаевна</t>
  </si>
  <si>
    <t>Еременко Светлана Владимировна</t>
  </si>
  <si>
    <t>Зам. директора по УВР</t>
  </si>
  <si>
    <t>Подлесная Анна Геннадьевна</t>
  </si>
  <si>
    <t>Зам. директора по ВР</t>
  </si>
  <si>
    <t>Карабцова Алина Анатольевна</t>
  </si>
  <si>
    <t>Зам. директора по АХР</t>
  </si>
  <si>
    <t>Чербаджи Ольга Сергеевна</t>
  </si>
  <si>
    <t>Инальев Павел Викторович</t>
  </si>
  <si>
    <t>Мася Юлия Леонидовна</t>
  </si>
  <si>
    <t>Журавкова Александра Юрьевна</t>
  </si>
  <si>
    <t>Вакуленко Ольга Борисовна</t>
  </si>
  <si>
    <t>Жереб Людмила Ивановна</t>
  </si>
  <si>
    <t>Пройдисвет Наталья Евгеньевна</t>
  </si>
  <si>
    <t>Химич Людмила Степановна</t>
  </si>
  <si>
    <t>Сафроняк Галина Александровна</t>
  </si>
  <si>
    <t>Зданевич Юлиана Эдуардовна</t>
  </si>
  <si>
    <t>Заместитель директора, работала по 14.08.2022г</t>
  </si>
  <si>
    <t>Кравченко Юлия Александровна</t>
  </si>
  <si>
    <t>Ганопольская Оксана Ивановна</t>
  </si>
  <si>
    <t>Заместитель директора, работает с 18.11.2022г</t>
  </si>
  <si>
    <t>Мигловец Анна Александровна</t>
  </si>
  <si>
    <t>Генералова Екатерина Валерьевна</t>
  </si>
  <si>
    <t>Заместитель директора по АХР, работала по 20.09.2022г</t>
  </si>
  <si>
    <t>Дуженкова Елена Витальевна</t>
  </si>
  <si>
    <t>Жукова Юлия Георгиевна</t>
  </si>
  <si>
    <t>Заместитель директора по УР</t>
  </si>
  <si>
    <t>Уракова Ольга Михайловна</t>
  </si>
  <si>
    <t>Заместитель директора по АХР, работает с 24.10.2022г</t>
  </si>
  <si>
    <t>Сидоренко Маргарита Алексеевна</t>
  </si>
  <si>
    <t>Василиженко Светлана Борисовна</t>
  </si>
  <si>
    <t xml:space="preserve">Начальник </t>
  </si>
  <si>
    <t>Карзино Ирина Георгиевна</t>
  </si>
  <si>
    <t>Заместитель начальника 09.03.2022-05.08.2022</t>
  </si>
  <si>
    <t>Михалев Сергей Владимирович</t>
  </si>
  <si>
    <t>Заместитель начальника 01.01.2022-07.03.2022</t>
  </si>
  <si>
    <t>Агеева Ирина Николаевна</t>
  </si>
  <si>
    <t xml:space="preserve">Заместитель начальника </t>
  </si>
  <si>
    <t>Яковлева Ольга Владимировна</t>
  </si>
  <si>
    <t>Заместитель начальника  01.01.2022 - 12.08.2022</t>
  </si>
  <si>
    <t>Демидов Иван Олегович</t>
  </si>
  <si>
    <t>Коротченко Оксана Анатольевна</t>
  </si>
  <si>
    <t>Дацюк Наталия Дмитриевна</t>
  </si>
  <si>
    <t>Вигонская Людмила Владимировна</t>
  </si>
  <si>
    <t>Мишина Эмма Владимировна</t>
  </si>
  <si>
    <t>Лысенко Виталий Витальевич</t>
  </si>
  <si>
    <t>Авраменко Анастасия Александровна</t>
  </si>
  <si>
    <t xml:space="preserve">Заместитель директора по экономике принята 08.11.2022 г. </t>
  </si>
  <si>
    <t>Галущак Галина Михайловна</t>
  </si>
  <si>
    <t>Дыблюк Василий Васильевич</t>
  </si>
  <si>
    <t>Заместитель директора по АХР уволен 29.07.2022 г., принят 01.09.2022 г.</t>
  </si>
  <si>
    <t>Мясников Павел Борисович</t>
  </si>
  <si>
    <t>Смиринская Елена Владиславовна</t>
  </si>
  <si>
    <t>Инальева Светлана Васильевна</t>
  </si>
  <si>
    <t>Заместитель директора по УВР уволена 31.03.2022г., принята 26.12.2022г.</t>
  </si>
  <si>
    <t>Воробец Алексей Валерьевич</t>
  </si>
  <si>
    <t>Демидова Наталия Анатольевна</t>
  </si>
  <si>
    <t>Заместитель директора по ВР уволена 31.03.2022г., принята 24.12.2022г.</t>
  </si>
  <si>
    <t>Заместитель директора по безопасности уволен 31.03.2022г., принят 24.12.2022г.</t>
  </si>
  <si>
    <t>Колодчук Дина Валериевна</t>
  </si>
  <si>
    <t xml:space="preserve">Заместитель директора по УВР отпуск по уходу за ребенком до 3-х лет с 01.01.2022г. по 12.10.2022г. </t>
  </si>
  <si>
    <t>Заместитель директора по УВР уволена 31.03.2022г.</t>
  </si>
  <si>
    <t>Ромова Валентина Григорьевна</t>
  </si>
  <si>
    <t>Рябова Юлия Николаевна</t>
  </si>
  <si>
    <t xml:space="preserve">Зам. директора </t>
  </si>
  <si>
    <t>Вакаренко Ирина Анатольевна</t>
  </si>
  <si>
    <t>Зам. директора</t>
  </si>
  <si>
    <t>Дьяченко-Бакланова Людмила Владимировна</t>
  </si>
  <si>
    <t>Салпук Юлия Владимировна</t>
  </si>
  <si>
    <t>110 108,78</t>
  </si>
  <si>
    <t>Баканова Елена Юрьевна</t>
  </si>
  <si>
    <t>86 930,79</t>
  </si>
  <si>
    <t>Бондаренко Светлана Николаевна</t>
  </si>
  <si>
    <t>67 947,90</t>
  </si>
  <si>
    <t>Герасимова Елена Вячеславовна</t>
  </si>
  <si>
    <t xml:space="preserve">Заместитель директора по дошкольному образованию </t>
  </si>
  <si>
    <t>65 230,33</t>
  </si>
  <si>
    <t>Морозов Сергей Иванович</t>
  </si>
  <si>
    <t>72 378,58</t>
  </si>
  <si>
    <t>Павлов Кирилл Александрович</t>
  </si>
  <si>
    <t>89 292,30</t>
  </si>
  <si>
    <t>Рыбалкина Виктория Владимировна</t>
  </si>
  <si>
    <t>53 459,23</t>
  </si>
  <si>
    <r>
      <t xml:space="preserve">Зам. директора по УВР </t>
    </r>
    <r>
      <rPr>
        <sz val="12"/>
        <color indexed="8"/>
        <rFont val="Times New Roman"/>
        <family val="1"/>
        <charset val="204"/>
      </rPr>
      <t>(принята 01.04.22, уволена 23.12.22)</t>
    </r>
  </si>
  <si>
    <r>
      <t xml:space="preserve">Зам. директора по комплексной безопасности </t>
    </r>
    <r>
      <rPr>
        <sz val="12"/>
        <color indexed="8"/>
        <rFont val="Times New Roman"/>
        <family val="1"/>
        <charset val="204"/>
      </rPr>
      <t>(принят 01.04.22, уволен 23.12.22)</t>
    </r>
  </si>
  <si>
    <t>Королёва Раиса Ивановна</t>
  </si>
  <si>
    <t>Белецкая Светлана Геннадьевна</t>
  </si>
  <si>
    <t>Полякова Наталья Вячеславовна</t>
  </si>
  <si>
    <t>Полищук Юлия Владимировна</t>
  </si>
  <si>
    <t>Щербинина Светлана Ивановна</t>
  </si>
  <si>
    <t>Носкова Анна Валерьевна</t>
  </si>
  <si>
    <t>Зам .директора по экономике</t>
  </si>
  <si>
    <t>Ломакин Даниил Сергеевич</t>
  </si>
  <si>
    <t>Парейчук Елена Владимировна</t>
  </si>
  <si>
    <t>Зам Заведующего  по безопасности</t>
  </si>
  <si>
    <t>Дребот Наталья Владимировна</t>
  </si>
  <si>
    <t>Зам Заведующего  по ЭД</t>
  </si>
  <si>
    <t>Курынова Лариса Павловна</t>
  </si>
  <si>
    <t>Ткаченко Екатерина Васильевна</t>
  </si>
  <si>
    <t>Калмыкова Елена Николаевна</t>
  </si>
  <si>
    <t>Статкевич Наталья Олеговна</t>
  </si>
  <si>
    <t>Бекирова Дляра Асановна</t>
  </si>
  <si>
    <r>
      <t xml:space="preserve">Заместитель заведующего по УВР </t>
    </r>
    <r>
      <rPr>
        <sz val="10"/>
        <color indexed="8"/>
        <rFont val="Times New Roman"/>
        <family val="1"/>
        <charset val="204"/>
      </rPr>
      <t>(принята 30.08.22)</t>
    </r>
  </si>
  <si>
    <t>Бондаренко Людмила Васильевна</t>
  </si>
  <si>
    <t>ГОСУДАРСТВЕННОЕ АВТОНОМНОЕ ОБРАЗОВАТЕЛЬНОЕ УЧРЕЖДЕНИЕ ПРОФЕССИОНАЛЬНОГО ОБРАЗОВАНИЯ ГОРОДА СЕВАСТОПОЛЯ "ИНСТИТУТ РАЗВИТИЯ ОБРАЗОВАНИЯ"</t>
  </si>
  <si>
    <t>Тихоненко Ирина Александровна</t>
  </si>
  <si>
    <t>Гуреева Марина Николаевна</t>
  </si>
  <si>
    <t>Жидяев Александр Николаевич</t>
  </si>
  <si>
    <t>заместитель директора по безопасности</t>
  </si>
  <si>
    <t>Ищенко Елена Сергеевна</t>
  </si>
  <si>
    <t>заместитель директора по УВР, уволена 15.07.2022</t>
  </si>
  <si>
    <t>Канаева Ольга Анатольевна</t>
  </si>
  <si>
    <t>Прокопенко Вера Вячеславовна</t>
  </si>
  <si>
    <t>заместитель директора по ВР, принята с 01.09.2022</t>
  </si>
  <si>
    <t>Суслина Инна Вадимовна</t>
  </si>
  <si>
    <t>заместитель директора по экономике, 0,5 ставки</t>
  </si>
  <si>
    <t>Иваницкая Галина Николаевна</t>
  </si>
  <si>
    <t>директор по 21.06.2022</t>
  </si>
  <si>
    <t>Захарченко Ольга Ильинична</t>
  </si>
  <si>
    <t>директор с 15.08.2022</t>
  </si>
  <si>
    <t>Козырева Ольга Олеговна</t>
  </si>
  <si>
    <t xml:space="preserve">заместитель директора по УВР </t>
  </si>
  <si>
    <t>Черная Людмила Александровна</t>
  </si>
  <si>
    <t>Чуйкова Анна Владимировна</t>
  </si>
  <si>
    <t xml:space="preserve">заместитель директора </t>
  </si>
  <si>
    <t>Яковенко Марина Вячеславовна</t>
  </si>
  <si>
    <t>Зиновьева Наталья Юрьевна</t>
  </si>
  <si>
    <t>Заведующий с 03.02.2022</t>
  </si>
  <si>
    <t>Разинькова Наталия Николаевна</t>
  </si>
  <si>
    <t xml:space="preserve">Заместитель заведующего по ВМР </t>
  </si>
  <si>
    <t>Приходько Ольга Леонидовна</t>
  </si>
  <si>
    <t>Любимова Юлия Юрьевна</t>
  </si>
  <si>
    <t xml:space="preserve">Заместитель заведующего по экономической деятельности </t>
  </si>
  <si>
    <t>Студенцова Татьяна Григорьевна</t>
  </si>
  <si>
    <t>Зиновьева Оксана Игоревна</t>
  </si>
  <si>
    <t>Выговская Ольга Евгеньевна</t>
  </si>
  <si>
    <t>Филиппова Елена Николаевна</t>
  </si>
  <si>
    <t>Зам. заведующего по УВР</t>
  </si>
  <si>
    <t>Губенко Наталья Николаевна</t>
  </si>
  <si>
    <t>Зам. заведующего по безопасности</t>
  </si>
  <si>
    <t>Ржавская Светлана Георгиевна</t>
  </si>
  <si>
    <t>Семенищева Лилия Владимировна</t>
  </si>
  <si>
    <t>Чмых ирина Николаевна</t>
  </si>
  <si>
    <t>Цветкова Галина Ивановна</t>
  </si>
  <si>
    <t xml:space="preserve">Дягилева Евдокия Дмитриевна </t>
  </si>
  <si>
    <t>Заместитель заведующего по безопасности (с 01.01.2022 по 02.03.2022)</t>
  </si>
  <si>
    <t>Солоп Сергей Станиславович</t>
  </si>
  <si>
    <t>Заместитель заведующего по безопасности (с 16.03.2022)</t>
  </si>
  <si>
    <t>Яковлева Елена Олеговна</t>
  </si>
  <si>
    <t>Заместитель заведующего по УВР</t>
  </si>
  <si>
    <t>Анищенко Людмила Николаевна</t>
  </si>
  <si>
    <t>Сигида Елизавета Денисовна</t>
  </si>
  <si>
    <t>Кургуз Светлана Петровна</t>
  </si>
  <si>
    <t>Сапон Юлия Викторовна</t>
  </si>
  <si>
    <t>Зам Директора УВР</t>
  </si>
  <si>
    <t>Заякина Евгения Анатольевна</t>
  </si>
  <si>
    <t xml:space="preserve">Зам Директора по  УВР </t>
  </si>
  <si>
    <t>Срощенко Татьяна Ивановна</t>
  </si>
  <si>
    <t>Зам Директора по  АХЧ</t>
  </si>
  <si>
    <t>Москаленко Валентина Алексеевна</t>
  </si>
  <si>
    <t>Лобзов Игорь Николаевич</t>
  </si>
  <si>
    <t>Зам Директора    по    безопасности  уволен 22.09.2022г. принят 11.10.2022г.</t>
  </si>
  <si>
    <t>Жукова Раиса Римовна</t>
  </si>
  <si>
    <t xml:space="preserve">Зам Директора по УВР на 0,5ставки уволена 31.05.2022г. </t>
  </si>
  <si>
    <t>Иванова Ирина Леонидовна</t>
  </si>
  <si>
    <t>Самедова Елена Анатольевна</t>
  </si>
  <si>
    <t>Заместитель директора по воспитательной работе</t>
  </si>
  <si>
    <t>Панарина Светлана Юрьевна</t>
  </si>
  <si>
    <t>Чепеленко Андрей Владимирович</t>
  </si>
  <si>
    <t>Антонова Татьяна Владимировна</t>
  </si>
  <si>
    <t>заместитель  директора</t>
  </si>
  <si>
    <t>Рысина Раиса Петровна</t>
  </si>
  <si>
    <t>Пляскин Антон Михайлович</t>
  </si>
  <si>
    <t>Татурина Елена Владимировна</t>
  </si>
  <si>
    <t>заместитель  директора по УВР  с 01.09.2022</t>
  </si>
  <si>
    <t>Улыбышева Ирина Николаевна</t>
  </si>
  <si>
    <t>Кызьюров Олег Владимирович</t>
  </si>
  <si>
    <t>заместитель  директора по безопасности</t>
  </si>
  <si>
    <t>Абраменко Светлана Викторовна</t>
  </si>
  <si>
    <t>заместитель  директора по УВР</t>
  </si>
  <si>
    <t>Бельтихина Юлия Константиновна</t>
  </si>
  <si>
    <t>Евгущенко Анжелла Мартуниевна</t>
  </si>
  <si>
    <t>Луговая Алена Викторовна</t>
  </si>
  <si>
    <t>заместитель  директора по АХЧ</t>
  </si>
  <si>
    <t>Куртенко Оксана Владимировна</t>
  </si>
  <si>
    <t>Заместитель директора по УВР по 31.08.2022</t>
  </si>
  <si>
    <t>Крыловецкая Людмила Васильевна</t>
  </si>
  <si>
    <t xml:space="preserve">Корчак Наталья Ивановна </t>
  </si>
  <si>
    <t>Заместитель директора по УВР с 01.09.2022</t>
  </si>
  <si>
    <t>Тихолаз Владимир Михайлович</t>
  </si>
  <si>
    <t>Чикалина Елена Владимировна</t>
  </si>
  <si>
    <t>Директор     принята с 24.08.2022г.</t>
  </si>
  <si>
    <t>Адамец Валентина Витальевна</t>
  </si>
  <si>
    <t>Заместитель директора по УВР  уволена  30.09.2022г.;  принята  14.11.2022г.</t>
  </si>
  <si>
    <t>Солодовникова Светлана Александровна</t>
  </si>
  <si>
    <t xml:space="preserve">Губина Ольга Николаевна </t>
  </si>
  <si>
    <t>Парманчук Наталья Николаевна</t>
  </si>
  <si>
    <t>Полищук Любовь Николаевна</t>
  </si>
  <si>
    <t>Чёрная Елена Леонидовна</t>
  </si>
  <si>
    <t>Корогод Янина Борисовна</t>
  </si>
  <si>
    <t>Филипенко Татьяна Михайловна</t>
  </si>
  <si>
    <t>Заместитель заведующего по безопасности с 04.08.2022</t>
  </si>
  <si>
    <t>Морозова Елена Ивановна</t>
  </si>
  <si>
    <t>Марченкова Мария Николаевна</t>
  </si>
  <si>
    <t>Степаненко Екатерина Борисовна</t>
  </si>
  <si>
    <t>Толмачева Татьяна Юрьевна</t>
  </si>
  <si>
    <t>Отдельнова Наталья Владимировна</t>
  </si>
  <si>
    <t xml:space="preserve">Зам. Заведующего по безопасности </t>
  </si>
  <si>
    <t>Федоровская Валентина Николаевна</t>
  </si>
  <si>
    <t xml:space="preserve">Директор  ув.  17.09.2022г. </t>
  </si>
  <si>
    <t>Новогрибельская Наталья Сергеевна</t>
  </si>
  <si>
    <t>Директор  принят 29.11.2022г.</t>
  </si>
  <si>
    <t>Суховерхова Лариса Викторовна</t>
  </si>
  <si>
    <t>Зам Директора по ЭД</t>
  </si>
  <si>
    <t>Кириленко Светлана Леонидовна</t>
  </si>
  <si>
    <t xml:space="preserve">Зам Директора по УВР </t>
  </si>
  <si>
    <t>Твердун Наталья Романовна</t>
  </si>
  <si>
    <t>Кудряшова Елена Юрьевна</t>
  </si>
  <si>
    <t>Сухотюк Алексей Сергеевич</t>
  </si>
  <si>
    <t xml:space="preserve">директор </t>
  </si>
  <si>
    <t>Стародумова Ирина Петровна</t>
  </si>
  <si>
    <t>Витченко Юлия Витальевна</t>
  </si>
  <si>
    <t>Гусев Андрей Геннадьевич</t>
  </si>
  <si>
    <t>Глушкевич Ольга Александровна</t>
  </si>
  <si>
    <t>заместитель директора по ФЭД</t>
  </si>
  <si>
    <t>Звягельская Татьяна Леонидовна</t>
  </si>
  <si>
    <t>Супрунов Антон Евгеньевич</t>
  </si>
  <si>
    <t xml:space="preserve">заместитель директора по безопасности </t>
  </si>
  <si>
    <t>Савельева Ольга Анатольевна</t>
  </si>
  <si>
    <t xml:space="preserve">заместитель директора по ФЭД </t>
  </si>
  <si>
    <t>Лысенко Людмила Григорьевна</t>
  </si>
  <si>
    <t>Максакова Елена Анатольевна</t>
  </si>
  <si>
    <t>Охременко Лидия Владимировна</t>
  </si>
  <si>
    <t>заместитель директора по УВР (с 01.09.2022 г. по 31.12.2022 г.)</t>
  </si>
  <si>
    <t>Морозова Татьяна Михайловна</t>
  </si>
  <si>
    <t>Полевик Ирина Степановна</t>
  </si>
  <si>
    <t>Иноземцева Алла Геннадьевна</t>
  </si>
  <si>
    <t>Заместитель заведующего по безопасности (с 01.01.2022 г. по 05.03.2022 г.)</t>
  </si>
  <si>
    <t>Кремнева Елена Вячеславовна</t>
  </si>
  <si>
    <t>Заместитель заведующего по безопасности (с 12.04.2022 г. по 05.08.2022 г.)</t>
  </si>
  <si>
    <t>Гречищникова Юлианна Геннадьевна</t>
  </si>
  <si>
    <t>Заместитель заведующего по безопасности (с 20.09.2022 г. по 31.12.2022 г.)</t>
  </si>
  <si>
    <t>Иванова Елена Александровна</t>
  </si>
  <si>
    <t>Бойко Ольга Борисовна</t>
  </si>
  <si>
    <t>Заместитель заведующего по ХР</t>
  </si>
  <si>
    <t>Шмыркова Лидия Борисовна</t>
  </si>
  <si>
    <t>Заместитель заведующего по безопасности ( с 01.01.2022 г. по 04.08.2022 г.)</t>
  </si>
  <si>
    <t>Залозная Виктория Владимировна</t>
  </si>
  <si>
    <t>Заместитель заведующего по безопасности ( с 01.09.2022 г. по 31.12.2022 г.)</t>
  </si>
  <si>
    <t>Хадунова Наталия Владимировна</t>
  </si>
  <si>
    <t>И.О. Заведующего  с 01.01.22г. по 25.01.22г. ;  с 09.02.22г. по 02.10.22г.;   с   19.11.22г. по 31.12.2022</t>
  </si>
  <si>
    <t>Болотова Анна Викторовна</t>
  </si>
  <si>
    <t>Казачухина Анна Геннадиевна</t>
  </si>
  <si>
    <t xml:space="preserve">Заведующий                                       </t>
  </si>
  <si>
    <t>Карпова Ирина Александровна</t>
  </si>
  <si>
    <t>Кириченко Светлана Ивановна</t>
  </si>
  <si>
    <t>Тимченко Анна Владимировна</t>
  </si>
  <si>
    <t>Маркова Татьяна Александровна</t>
  </si>
  <si>
    <t>Рагоньян Евгений Левонович</t>
  </si>
  <si>
    <t>Заместитель директора-начальник отдела государственной итоговой аттестации</t>
  </si>
  <si>
    <t>Щёлкина Татьяна Петровна</t>
  </si>
  <si>
    <t>Заместитель директора-начальник отдела по закупкам и реализации государственных программ</t>
  </si>
  <si>
    <t>Прус Татьяна Ивановна</t>
  </si>
  <si>
    <t>Зарапина Светлана Ивановна</t>
  </si>
  <si>
    <t>Федченко Ирина Станиславовна</t>
  </si>
  <si>
    <t>Кривенкова Елена Дмитриевна</t>
  </si>
  <si>
    <t>Никифорова Елена Александрова</t>
  </si>
  <si>
    <t>Сироштан Валерий Дмитриевич</t>
  </si>
  <si>
    <t>Петрушина Татьяна Борисовна</t>
  </si>
  <si>
    <t>Чарыкова Людмила Юрьевна</t>
  </si>
  <si>
    <t>Чефонова Юлия Васильевна</t>
  </si>
  <si>
    <t>Козлова Татьяна Владимировна</t>
  </si>
  <si>
    <t>Бочарова Ольга Николаевна</t>
  </si>
  <si>
    <t>Калина Елена Георгиевна</t>
  </si>
  <si>
    <t>Козачук Евгений Федорович</t>
  </si>
  <si>
    <t>Зам. директора по БЖ</t>
  </si>
  <si>
    <t>Сидорова Юлия Евгеньевна</t>
  </si>
  <si>
    <t>Гопей Оксана Константиновна</t>
  </si>
  <si>
    <t>Ионова Наталья Сергеевна</t>
  </si>
  <si>
    <t>Юрьева Генриетта Андреевна</t>
  </si>
  <si>
    <t>Васильева Наталья Николаевна</t>
  </si>
  <si>
    <t>заместитель директора ВР с 01.01.2022 по 31.08.2022</t>
  </si>
  <si>
    <t>Игнатенко Любовь Васильевна</t>
  </si>
  <si>
    <t>заместитель директора УВР</t>
  </si>
  <si>
    <t>Марышева Маргарита Юрьевна</t>
  </si>
  <si>
    <t>заместитель директора по безопасности с 01.01.2022 по 30.06.2022; с 08.08.2022 по 31.12.2022</t>
  </si>
  <si>
    <t>Ситникова Елена Владимировна</t>
  </si>
  <si>
    <t>заместитель директора по УВР с 01.09.2022 по 31.12.2022</t>
  </si>
  <si>
    <t>Студенникова Юлия Юрьевна</t>
  </si>
  <si>
    <t>заместитель директора АХЧ</t>
  </si>
  <si>
    <t xml:space="preserve">Вишнякова Алла Евгеньевна </t>
  </si>
  <si>
    <t>Савченко Александр Иванович</t>
  </si>
  <si>
    <t>Рукавицына Светлана Владимировна</t>
  </si>
  <si>
    <t>Титева Елена Николаевна</t>
  </si>
  <si>
    <t>Волошина Татьяна Анатольевна</t>
  </si>
  <si>
    <t>Березюк Юрий Васильевич</t>
  </si>
  <si>
    <t>Зам. директора по БЖ по 06.11.2022</t>
  </si>
  <si>
    <t>Чугунов Олег Владимирович</t>
  </si>
  <si>
    <t>Зам. директора по БЖ с 25.10.2022</t>
  </si>
  <si>
    <t>Булгакова Оксана Михайловна</t>
  </si>
  <si>
    <t>Щелканова Марина Викторовна</t>
  </si>
  <si>
    <t>Зам. директора по АХЧ</t>
  </si>
  <si>
    <t>Демьяненко Нелли Николаевна</t>
  </si>
  <si>
    <t>Иванникова Ольга Николаевна</t>
  </si>
  <si>
    <t>Зам. директора по ВР 0,5ст.</t>
  </si>
  <si>
    <t>Монько Ирина Валериевна</t>
  </si>
  <si>
    <t>Широкая Марина Ивановна</t>
  </si>
  <si>
    <t>Рафиканова Наталья Николаевна</t>
  </si>
  <si>
    <t>Заместитель заведующего по безопасности уволена 05.12.2022</t>
  </si>
  <si>
    <t>Курочкина Лариса Анатольевна</t>
  </si>
  <si>
    <t>Захарченко Ольга Эдуардовна</t>
  </si>
  <si>
    <t>Кучинская Евгения Павловна</t>
  </si>
  <si>
    <t>Сорокина Наталия Яковлевна</t>
  </si>
  <si>
    <t>Галянт Лидия Алексеевна</t>
  </si>
  <si>
    <t>Зубик Галина Анатольевна</t>
  </si>
  <si>
    <t>Стовпивский Владимир Николаевич</t>
  </si>
  <si>
    <t xml:space="preserve">Панфильцева Виктория Владимировна </t>
  </si>
  <si>
    <t>И.о.заведующего</t>
  </si>
  <si>
    <t>Костенко Татьяна Федоровна</t>
  </si>
  <si>
    <t>Головнина Вероника Владимировна</t>
  </si>
  <si>
    <t>Фролова Ирина Ивановна</t>
  </si>
  <si>
    <t>Зам. заведующего</t>
  </si>
  <si>
    <t>Недохлебова Ольга Александровна</t>
  </si>
  <si>
    <t>Тимофеева Майя Николаевна</t>
  </si>
  <si>
    <t>И.о. заведующего</t>
  </si>
  <si>
    <t>Цыба Ольга Сергеевна</t>
  </si>
  <si>
    <t>Иващенко Оксана Валериановна</t>
  </si>
  <si>
    <t>Братухина Мария Викторовна</t>
  </si>
  <si>
    <t>Танюк Наталья Александровна</t>
  </si>
  <si>
    <t>Лиморенко Марина Николаевна</t>
  </si>
  <si>
    <t>Огородник Оксана Александровна</t>
  </si>
  <si>
    <t>Радковская Людмила Викторовна</t>
  </si>
  <si>
    <t>Абхаирова Ирина Николаевна</t>
  </si>
  <si>
    <t xml:space="preserve">Белоклоков Сергей Александрович </t>
  </si>
  <si>
    <t>Иванилова Ольга Алексеевна</t>
  </si>
  <si>
    <t>Ащенко Татьяна Михайловна</t>
  </si>
  <si>
    <t>Ракитина Юлия Валерьевна</t>
  </si>
  <si>
    <t>Чумаченко Жанна Юрьевна</t>
  </si>
  <si>
    <t>Журавлева Алла Павловна</t>
  </si>
  <si>
    <t>Зам Директора по  ФЭД</t>
  </si>
  <si>
    <t>Бахтина Юлия Дмитриевна</t>
  </si>
  <si>
    <t>Лукашевич Татьяна Вадимовна</t>
  </si>
  <si>
    <t>Злобина Юлия Александровна</t>
  </si>
  <si>
    <t xml:space="preserve">Заместитель директора по УВР по 31.10.2022г. </t>
  </si>
  <si>
    <t>Орлов Максим Валерьевич</t>
  </si>
  <si>
    <t>Заместитель директора по безопасности 0,5 ставки</t>
  </si>
  <si>
    <t>Зяблова Ольга Васильевна</t>
  </si>
  <si>
    <t>Вергун Евгения Викторовна</t>
  </si>
  <si>
    <t>заместитель директора АХЧ, с 01.01.2022 по 29.04.2022</t>
  </si>
  <si>
    <t>Джалилова Султание Османовна</t>
  </si>
  <si>
    <t>заместитель директора АХЧ , приступила к работе после отп по уход за реб до 1,5 лет с 02.05.2022</t>
  </si>
  <si>
    <t>Мухина Светлана Александровна</t>
  </si>
  <si>
    <t>Гетманская Инна Анатольевна</t>
  </si>
  <si>
    <t>Ректор</t>
  </si>
  <si>
    <t>Бабенко Юлия Алексеевна</t>
  </si>
  <si>
    <t>Заместитель директора по воспитательной работе  с 30.08.2022</t>
  </si>
  <si>
    <t>Величко Наталья Валентиновна</t>
  </si>
  <si>
    <t>Заместитель директора по научно-методической работе</t>
  </si>
  <si>
    <t>Ерёменко Сергей Сергеевич</t>
  </si>
  <si>
    <t>Заместитель директора по безопасности и внебюджетной деятельности</t>
  </si>
  <si>
    <t>Пакилева Мария Владимировна</t>
  </si>
  <si>
    <t>Заместитель директора по учебно-методической работе</t>
  </si>
  <si>
    <t>Репьева Елена Владимировна</t>
  </si>
  <si>
    <t>Стародубцева Ирина Викторовна</t>
  </si>
  <si>
    <t xml:space="preserve">Заместитель директора по организационно-методической и проектной деятельности </t>
  </si>
  <si>
    <t>Воржева Лариса Павловна</t>
  </si>
  <si>
    <t>Шаулина Инесса Евгеньевна</t>
  </si>
  <si>
    <t>Глумина Елена Викторовна</t>
  </si>
  <si>
    <t>Зам.директора по ВР</t>
  </si>
  <si>
    <t xml:space="preserve">Богданец Елена Викторовна </t>
  </si>
  <si>
    <r>
      <t xml:space="preserve">Зам.директора по безопасности </t>
    </r>
    <r>
      <rPr>
        <sz val="12"/>
        <color indexed="8"/>
        <rFont val="Times New Roman"/>
        <family val="1"/>
        <charset val="204"/>
      </rPr>
      <t>(с 28.05.22 приступила после отпуска по бер. и родам)</t>
    </r>
  </si>
  <si>
    <t>Шалина Валентина Дмитриевна</t>
  </si>
  <si>
    <t>Пицун Виктор Васильевич</t>
  </si>
  <si>
    <t>Пименова Виктория Александровна</t>
  </si>
  <si>
    <t>Кушнарева Ольга Владимировна</t>
  </si>
  <si>
    <t>Дзоз Юрий Николаевич</t>
  </si>
  <si>
    <t>Заместитель директора  (по 16.07.2022)</t>
  </si>
  <si>
    <t>Ярцева Людмила Николаевна</t>
  </si>
  <si>
    <t>Заместитель директора по безопасности по 30.08.2022, принят с 26.09.2022</t>
  </si>
  <si>
    <t>заместитель директора по УВР (с 01.01.2022 г. по 21.10.2022 г.)</t>
  </si>
  <si>
    <t xml:space="preserve">Зам.директора по ТБ </t>
  </si>
  <si>
    <t>Государственное бюджетное учреждение города Севастополя «Региональный центр информатизации и оценки качества образования "</t>
  </si>
  <si>
    <t>Исп. Хлопко О.Н.</t>
  </si>
  <si>
    <t>41-70-10 доб. 2501</t>
  </si>
  <si>
    <t xml:space="preserve">Государственное бюджетное общеобразовательное учреждение города Севастополя 
«Гимназия № 1 имени А.С. Пушкина»
Государственное бюджетное общеобразовательное учреждение города Севастополя 
«Гимназия № 1 имени А.С. Пушкина»
</t>
  </si>
  <si>
    <t>93 610,41</t>
  </si>
  <si>
    <t>78 084,37</t>
  </si>
  <si>
    <t>67 524,12</t>
  </si>
  <si>
    <t>76 325,58</t>
  </si>
  <si>
    <t>57 141,20</t>
  </si>
  <si>
    <t>49 411,47</t>
  </si>
  <si>
    <t>78 061,40</t>
  </si>
  <si>
    <t>Главный бухгалтер</t>
  </si>
  <si>
    <t>78 347,06</t>
  </si>
  <si>
    <t>31 010,64</t>
  </si>
  <si>
    <t>Оганесян Виктор Альбертович</t>
  </si>
  <si>
    <t xml:space="preserve">Государственное бюджетное образовательное учреждение города Севастополя 
«Средняя общеобразовательная школа № 6»
</t>
  </si>
  <si>
    <t>95 393,76</t>
  </si>
  <si>
    <t>80 986,87</t>
  </si>
  <si>
    <t>77 467,04</t>
  </si>
  <si>
    <t>65 009,36</t>
  </si>
  <si>
    <t>76 956,38</t>
  </si>
  <si>
    <t>75 187,91</t>
  </si>
  <si>
    <t>105 191,35</t>
  </si>
  <si>
    <t>59 647,04</t>
  </si>
  <si>
    <t xml:space="preserve">Государственное бюджетное общеобразовательное учреждение города Севастополя 
«Гимназия № 7 имени В.И. Великого»
</t>
  </si>
  <si>
    <t>105 690,07</t>
  </si>
  <si>
    <t>76 075,66</t>
  </si>
  <si>
    <t>67 250,13</t>
  </si>
  <si>
    <t>45 480,50</t>
  </si>
  <si>
    <t>54 155,44</t>
  </si>
  <si>
    <t xml:space="preserve">Государственное бюджетное образовательное учреждение города Севастополя 
«Севастопольский политехнический лицей»
</t>
  </si>
  <si>
    <t>58 677,93</t>
  </si>
  <si>
    <t>62 676,98</t>
  </si>
  <si>
    <t>65 963, 93</t>
  </si>
  <si>
    <t>55 955,65</t>
  </si>
  <si>
    <t>61 850,57</t>
  </si>
  <si>
    <t>79 163,05</t>
  </si>
  <si>
    <t>65 408,50</t>
  </si>
  <si>
    <t>66 003,87</t>
  </si>
  <si>
    <t xml:space="preserve">Государственное бюджетное образовательное учреждение города Севастополя 
«Средняя общеобразовательная школа № 35 с углубленным изучением немецкого языка
 имени Героя Советского Союза Г.А. Абызова»
</t>
  </si>
  <si>
    <t>101 640,83</t>
  </si>
  <si>
    <t>12 862,52</t>
  </si>
  <si>
    <t>6 393,97</t>
  </si>
  <si>
    <t>66 836,47</t>
  </si>
  <si>
    <t>76 787,98</t>
  </si>
  <si>
    <t>73 113,05</t>
  </si>
  <si>
    <t>14 540,76</t>
  </si>
  <si>
    <t>6 588,20</t>
  </si>
  <si>
    <t xml:space="preserve">Государственное бюджетное образовательное учреждение профессионального  образования 
города Севастополя «Севастопольский торгово-экономический техникум»
</t>
  </si>
  <si>
    <t>106 451,36</t>
  </si>
  <si>
    <t>90 737,81</t>
  </si>
  <si>
    <t>83 833,56</t>
  </si>
  <si>
    <t>60 172,49</t>
  </si>
  <si>
    <t>70 768,78</t>
  </si>
  <si>
    <t>64 690,23</t>
  </si>
  <si>
    <t>54 094,80</t>
  </si>
  <si>
    <t xml:space="preserve">Государственное бюджетное образовательное учреждение профессионального  образования 
города Севастополя «Севастопольский многопрофильный колледж 
имени Маршала инженерных войск А.В. Геловани»
</t>
  </si>
  <si>
    <t>108 242,55</t>
  </si>
  <si>
    <t>70 839,13</t>
  </si>
  <si>
    <t>77 995,42</t>
  </si>
  <si>
    <t>59 852,24</t>
  </si>
  <si>
    <t>54 613,11</t>
  </si>
  <si>
    <t>63 763,10</t>
  </si>
  <si>
    <t>57 731,79</t>
  </si>
  <si>
    <t xml:space="preserve">Государственное бюджетное образовательное учреждение профессионального  образования 
города Севастополя «Севастопольский профессиональный художественный колледж»
</t>
  </si>
  <si>
    <t>84 317,50</t>
  </si>
  <si>
    <t>61 669,33</t>
  </si>
  <si>
    <t>80 622,50</t>
  </si>
  <si>
    <t>92 326,95</t>
  </si>
  <si>
    <t>65 024,73</t>
  </si>
  <si>
    <t>83 990,85</t>
  </si>
  <si>
    <t xml:space="preserve">Государственное бюджетное образовательное учреждение профессионального  образования 
города Севастополя «Севастопольский судостроительный колледж»
</t>
  </si>
  <si>
    <t>91 866,88</t>
  </si>
  <si>
    <t>87 645,12</t>
  </si>
  <si>
    <t>86 394,06</t>
  </si>
  <si>
    <t>71 657,97</t>
  </si>
  <si>
    <t>83 883,77</t>
  </si>
  <si>
    <t xml:space="preserve">Государственное бюджетное образовательное учреждение профессионального  образования 
города Севастополя «Севастопольский колледж информационных технологий 
и промышленности»
</t>
  </si>
  <si>
    <t>72 681,79</t>
  </si>
  <si>
    <t>64 412,92</t>
  </si>
  <si>
    <t>97 406,70</t>
  </si>
  <si>
    <t>75 251,30</t>
  </si>
  <si>
    <t>73 756,57</t>
  </si>
  <si>
    <t xml:space="preserve">Государственное бюджетное образовательное учреждение профессионального  образования 
города Севастополя «Севастопольский архитектурно-строительный техникум»
</t>
  </si>
  <si>
    <t>104 701,97</t>
  </si>
  <si>
    <t>95 915,29</t>
  </si>
  <si>
    <t>75 400,94</t>
  </si>
  <si>
    <t>65 423,99</t>
  </si>
  <si>
    <t>59 030,08</t>
  </si>
  <si>
    <t xml:space="preserve">Государственное бюджетное образовательное учреждение профессионального  образования 
города Севастополя «Севастопольский колледж сервиса и торговли»
</t>
  </si>
  <si>
    <t>113 769,23</t>
  </si>
  <si>
    <t>97 920,04</t>
  </si>
  <si>
    <t>81 372,33</t>
  </si>
  <si>
    <t>96 683,84</t>
  </si>
  <si>
    <t>96 094,14</t>
  </si>
  <si>
    <t>64 257,91</t>
  </si>
  <si>
    <t xml:space="preserve">Государственное бюджетное образовательное учреждение дополнительного  образования 
города Севастополя «Севастопольский центр туризма, краеведения, спорта и экскурсий 
учащейся молодежи»
</t>
  </si>
  <si>
    <t>56 362,12</t>
  </si>
  <si>
    <t>72 411,53</t>
  </si>
  <si>
    <t>82 057,30</t>
  </si>
  <si>
    <t>48 982,30</t>
  </si>
  <si>
    <t>78 664,21</t>
  </si>
  <si>
    <t>85 614,51</t>
  </si>
  <si>
    <t>105 038,94</t>
  </si>
  <si>
    <t>80 237,58</t>
  </si>
  <si>
    <t>71 451,31</t>
  </si>
  <si>
    <t>48 911,89</t>
  </si>
  <si>
    <t>95 923,93</t>
  </si>
  <si>
    <t>269 277,64</t>
  </si>
  <si>
    <t>74 686,74</t>
  </si>
  <si>
    <t>Заместитель директора по организационно-массовой работе</t>
  </si>
  <si>
    <t>130 275,74</t>
  </si>
  <si>
    <t>57 054, 45</t>
  </si>
  <si>
    <t>Государственное автономное учреждение города Севастополя «Региональный детский образовательный центр «Планета детства»</t>
  </si>
  <si>
    <t>144 057,40</t>
  </si>
  <si>
    <t>93 493,82</t>
  </si>
  <si>
    <t xml:space="preserve">Заместитель директора по комплексной безопасности </t>
  </si>
  <si>
    <t>86 494,42</t>
  </si>
  <si>
    <t>57 913,69</t>
  </si>
  <si>
    <t>95 946,81</t>
  </si>
  <si>
    <t>Елисеева Елена Богдановна</t>
  </si>
  <si>
    <t>Макренюк Ольга Анатолиевна</t>
  </si>
  <si>
    <t>Митин Виктор Георгиевич</t>
  </si>
  <si>
    <t>Заместитель директора по экономическим вопросам</t>
  </si>
  <si>
    <t>Тимофеева Алевтина Анатольевна</t>
  </si>
  <si>
    <t>Ткаченко Татьяна Геннадиевна</t>
  </si>
  <si>
    <t>Горбунова Ольга Николаевна</t>
  </si>
  <si>
    <t>Миронова Елена Анатольевна</t>
  </si>
  <si>
    <t>Олейникова Мария Константиновна</t>
  </si>
  <si>
    <t>Заместитель директора  по учебно-воспитательной работе</t>
  </si>
  <si>
    <t>Фетисова Валентина Сергеевна</t>
  </si>
  <si>
    <t>Цабак Надежда Сергеевна</t>
  </si>
  <si>
    <t xml:space="preserve">Заместитель директора по информатизации и безопасности </t>
  </si>
  <si>
    <t>Хомякова Ольга Александровна</t>
  </si>
  <si>
    <t>Пылова Инна Анатольевна</t>
  </si>
  <si>
    <t>Бороденко Анна Павловна</t>
  </si>
  <si>
    <t>Китров Юрий Валерьевич</t>
  </si>
  <si>
    <t>Заместитель директора по безопасной жизнедеятельности</t>
  </si>
  <si>
    <t>Оксененко Валентина Григорьевна</t>
  </si>
  <si>
    <t>Варченко Татьяна Георгиевна</t>
  </si>
  <si>
    <t>Абодонова Галина Юрьевна</t>
  </si>
  <si>
    <t>Фанин Сергей Николаевич</t>
  </si>
  <si>
    <t>Кокорина Елена Юрьевна</t>
  </si>
  <si>
    <t>Павленко Наталья Михайловна</t>
  </si>
  <si>
    <t>Гой Наталья Александровна</t>
  </si>
  <si>
    <t>Фомина Татьяна Васильевна</t>
  </si>
  <si>
    <t>Сизоненко Яна Николаевна</t>
  </si>
  <si>
    <t>Холодова Ольга Семеновна</t>
  </si>
  <si>
    <t>Селихова Любовь Дмитриевна</t>
  </si>
  <si>
    <t>Вахнина Валентина Владимировна</t>
  </si>
  <si>
    <t>Кока Елена Юрьевна</t>
  </si>
  <si>
    <t>Князева Ольга Владимировна</t>
  </si>
  <si>
    <t>Наркевский Дмитрий Георгиевич</t>
  </si>
  <si>
    <t>Тарту Марина Юрьевна</t>
  </si>
  <si>
    <t>Панасенко Олег Владимирович</t>
  </si>
  <si>
    <t>Арвеладзе Виктория Георгиевна</t>
  </si>
  <si>
    <t>Лиманковская Елена Владимировна</t>
  </si>
  <si>
    <t>Шутько Наталья Викторовна</t>
  </si>
  <si>
    <t>Полубехина Надежда Ивановна</t>
  </si>
  <si>
    <t>Заместитель директора по учебно-производственной работе</t>
  </si>
  <si>
    <t>Тимошин Сергей Викторович</t>
  </si>
  <si>
    <t>Заместитель директора по общим вопросам</t>
  </si>
  <si>
    <t>Значкова Виолетта Александровна</t>
  </si>
  <si>
    <t>Литвинцев  Вадим Петрович</t>
  </si>
  <si>
    <t>Заместитель директора  по безопасности</t>
  </si>
  <si>
    <t>Баранов Николай Васильевич</t>
  </si>
  <si>
    <t>Кравченко Наталья Ивановна</t>
  </si>
  <si>
    <t>Горяная Светлана Васильевна</t>
  </si>
  <si>
    <t>Флейтух Галина Анатольевна</t>
  </si>
  <si>
    <t>Заместитель директора по учебной работе</t>
  </si>
  <si>
    <t>Сидорова Елена Александровна</t>
  </si>
  <si>
    <t>Кутузов Олег Васильевич</t>
  </si>
  <si>
    <t>Заместитель директора по безопасности, защите информации и охране труда</t>
  </si>
  <si>
    <t>Черный Владимир Иванович</t>
  </si>
  <si>
    <t>Гусаков Владимир Петрович</t>
  </si>
  <si>
    <t>Заместитель директора по административно-хозяйственной  части</t>
  </si>
  <si>
    <t>Еременко Светлана Ивановна</t>
  </si>
  <si>
    <t>Айгустова Анна Александровна</t>
  </si>
  <si>
    <t>Макаров Алексей Николаевич</t>
  </si>
  <si>
    <t>Журавлева Оксана Александровна</t>
  </si>
  <si>
    <t>Прут Елена Юрьевна</t>
  </si>
  <si>
    <t>Буробина Алла Анатольевна</t>
  </si>
  <si>
    <t>Косенко Галина Юрьевна</t>
  </si>
  <si>
    <t>Сайкина Лидия Ивановна</t>
  </si>
  <si>
    <t>Мельник Елена Борисовна</t>
  </si>
  <si>
    <t>Максименко Евгений Николаевич</t>
  </si>
  <si>
    <t>Садовникова Лилия Владимировна</t>
  </si>
  <si>
    <t>Круглова Ольга Владимировна</t>
  </si>
  <si>
    <t>Колпакова Ирина Олеговна</t>
  </si>
  <si>
    <t>Нискова Ирина Евгеньевна</t>
  </si>
  <si>
    <t>Федоров Евгений Владимирович</t>
  </si>
  <si>
    <t>Орлова Наталья Викторовна</t>
  </si>
  <si>
    <t>Пьяникина Ирина Петровна</t>
  </si>
  <si>
    <t>Буравлева Светлана Владимировна</t>
  </si>
  <si>
    <t>Заместитель директора по учебной  работе</t>
  </si>
  <si>
    <t>Воронова Надежда Александровна</t>
  </si>
  <si>
    <t>Заместитель директора по воспитательной  работе</t>
  </si>
  <si>
    <t>Меркулова Валентина Николаевна</t>
  </si>
  <si>
    <t>Заместитель директора по производственной  работе</t>
  </si>
  <si>
    <t>Паршикова Александра Александровна</t>
  </si>
  <si>
    <t>Смолякова Илона Николаевна</t>
  </si>
  <si>
    <t>Варварина Наталья Михайловна</t>
  </si>
  <si>
    <t>Маценко Наталья Григорьевна</t>
  </si>
  <si>
    <t>Лаврентьева Оксана Георгиевна</t>
  </si>
  <si>
    <t>Мархоренкова Светлана Борисовна</t>
  </si>
  <si>
    <t>Вершков Антон Сергеевич</t>
  </si>
  <si>
    <t>Лактионов Виктор Викторович</t>
  </si>
  <si>
    <t>Кенс Валентина Владимировна</t>
  </si>
  <si>
    <t>Воронина Инна Владимировна</t>
  </si>
  <si>
    <t>Заместитель директора  по учебно-воспитательной  работе</t>
  </si>
  <si>
    <t>Повх Анатолий Алексеевич</t>
  </si>
  <si>
    <t>Заместитель директора по комплексной безопасности</t>
  </si>
  <si>
    <t>Исаакова Виктория Николаевна</t>
  </si>
  <si>
    <t>Виноградов Максим Васильевич</t>
  </si>
  <si>
    <t>Литвинчук Ольга Михайловна</t>
  </si>
  <si>
    <t>Шаталов Максим Сергеевич</t>
  </si>
  <si>
    <t>Заместитель директора  по административно-хозяйственной части</t>
  </si>
  <si>
    <t>Соколова Галина Владимировна</t>
  </si>
  <si>
    <t>Заместитель директора по учебно-воспитательной  работе</t>
  </si>
  <si>
    <t>Шляпина Юлия Павловна</t>
  </si>
  <si>
    <t xml:space="preserve">Заместитель директора - заведующий по образовательной деятельности </t>
  </si>
  <si>
    <t>Русаков Андрей Владимирович</t>
  </si>
  <si>
    <t>Шипылов Игорь Леонидович</t>
  </si>
  <si>
    <t>Павлюк Валерия Сергеевна</t>
  </si>
  <si>
    <t>Падяш Екатерина Адольфовна</t>
  </si>
  <si>
    <t>Гриднев Сергей Геннадьевич</t>
  </si>
  <si>
    <t>Нягова Мария Геннадьевна</t>
  </si>
  <si>
    <t>Мельников Василий Дмитриевич</t>
  </si>
  <si>
    <t>Павлов Алексей Олегович</t>
  </si>
  <si>
    <t>Заместитель директора по административно-хозяйственной и производственно-технической работе</t>
  </si>
  <si>
    <t>Моисеева Тамара Владимирована</t>
  </si>
  <si>
    <t>Заместитель директора по экономике и финансам</t>
  </si>
  <si>
    <t>Задвицкая Анна Юрьевна</t>
  </si>
  <si>
    <t>Петрик Ольга Алексеевна</t>
  </si>
  <si>
    <t>Ивочкина Наталья Сергеевна</t>
  </si>
  <si>
    <t>Терещенко Наталья Анатольевна</t>
  </si>
  <si>
    <t>Гребенец Лилия Анатолиевна</t>
  </si>
  <si>
    <t>Родкина Елена Константиновна</t>
  </si>
  <si>
    <t>Исп. Протасова О.Л.</t>
  </si>
  <si>
    <t>55-57-34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</si>
</sst>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_₽"/>
  </numFmts>
  <fonts count="8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4"/>
      <color theme="1"/>
      <name val="Times New Roman"/>
      <family val="1"/>
      <charset val="204"/>
    </font>
    <font>
      <sz val="11"/>
      <name val="Times New Roman"/>
      <family val="1"/>
      <charset val="1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44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/>
    <xf numFmtId="0" fontId="1" fillId="0" borderId="4" xfId="0" applyFont="1" applyBorder="1"/>
    <xf numFmtId="164" fontId="1" fillId="0" borderId="4" xfId="0" applyNumberFormat="1" applyFont="1" applyBorder="1" applyAlignment="1">
      <alignment horizontal="center"/>
    </xf>
    <xf numFmtId="0" fontId="1" fillId="0" borderId="1" xfId="0" applyFont="1" applyFill="1" applyBorder="1" applyAlignment="1">
      <alignment horizontal="left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</cellXfs>
  <cellStyles count="2">
    <cellStyle name="Excel Built-in Normal" xfId="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98"/>
  <sheetViews>
    <sheetView tabSelected="1" topLeftCell="A336" workbookViewId="0">
      <selection activeCell="C800" sqref="C800"/>
    </sheetView>
  </sheetViews>
  <sheetFormatPr defaultRowHeight="15.75" x14ac:dyDescent="0.25"/>
  <cols>
    <col min="1" max="1" width="5.42578125" style="1" customWidth="1"/>
    <col min="2" max="2" width="41.140625" style="1" customWidth="1"/>
    <col min="3" max="3" width="121" style="1" customWidth="1"/>
    <col min="4" max="4" width="32" style="1" customWidth="1"/>
    <col min="5" max="16384" width="9.140625" style="1"/>
  </cols>
  <sheetData>
    <row r="1" spans="1:4" x14ac:dyDescent="0.25">
      <c r="A1" s="31" t="s">
        <v>5</v>
      </c>
      <c r="B1" s="31"/>
      <c r="C1" s="31"/>
      <c r="D1" s="31"/>
    </row>
    <row r="3" spans="1:4" ht="18.75" x14ac:dyDescent="0.3">
      <c r="A3" s="32" t="s">
        <v>0</v>
      </c>
      <c r="B3" s="32"/>
      <c r="C3" s="32"/>
      <c r="D3" s="32"/>
    </row>
    <row r="4" spans="1:4" ht="31.5" customHeight="1" x14ac:dyDescent="0.25">
      <c r="A4" s="33" t="s">
        <v>103</v>
      </c>
      <c r="B4" s="33"/>
      <c r="C4" s="33"/>
      <c r="D4" s="33"/>
    </row>
    <row r="6" spans="1:4" ht="47.25" x14ac:dyDescent="0.25">
      <c r="A6" s="2" t="s">
        <v>1</v>
      </c>
      <c r="B6" s="2" t="s">
        <v>2</v>
      </c>
      <c r="C6" s="2" t="s">
        <v>3</v>
      </c>
      <c r="D6" s="2" t="s">
        <v>4</v>
      </c>
    </row>
    <row r="7" spans="1:4" x14ac:dyDescent="0.25">
      <c r="A7" s="3">
        <v>1</v>
      </c>
      <c r="B7" s="3">
        <v>2</v>
      </c>
      <c r="C7" s="3">
        <v>3</v>
      </c>
      <c r="D7" s="3">
        <v>4</v>
      </c>
    </row>
    <row r="8" spans="1:4" x14ac:dyDescent="0.25">
      <c r="A8" s="27">
        <v>1</v>
      </c>
      <c r="B8" s="24" t="s">
        <v>6</v>
      </c>
      <c r="C8" s="25"/>
      <c r="D8" s="26"/>
    </row>
    <row r="9" spans="1:4" ht="23.25" customHeight="1" x14ac:dyDescent="0.25">
      <c r="A9" s="28"/>
      <c r="B9" s="5" t="s">
        <v>420</v>
      </c>
      <c r="C9" s="5" t="s">
        <v>146</v>
      </c>
      <c r="D9" s="4">
        <f>(763396.52)/12</f>
        <v>63616.376666666671</v>
      </c>
    </row>
    <row r="10" spans="1:4" ht="23.25" customHeight="1" x14ac:dyDescent="0.25">
      <c r="A10" s="28"/>
      <c r="B10" s="5" t="s">
        <v>421</v>
      </c>
      <c r="C10" s="5" t="s">
        <v>197</v>
      </c>
      <c r="D10" s="4">
        <f>(481049.83-2985.57*3)/12</f>
        <v>39341.093333333331</v>
      </c>
    </row>
    <row r="11" spans="1:4" ht="23.25" customHeight="1" x14ac:dyDescent="0.25">
      <c r="A11" s="29"/>
      <c r="B11" s="5" t="s">
        <v>422</v>
      </c>
      <c r="C11" s="5" t="s">
        <v>228</v>
      </c>
      <c r="D11" s="4">
        <f>(885481.85)/12</f>
        <v>73790.15416666666</v>
      </c>
    </row>
    <row r="12" spans="1:4" ht="23.25" customHeight="1" x14ac:dyDescent="0.25">
      <c r="A12" s="27">
        <v>2</v>
      </c>
      <c r="B12" s="34" t="s">
        <v>7</v>
      </c>
      <c r="C12" s="35"/>
      <c r="D12" s="36"/>
    </row>
    <row r="13" spans="1:4" ht="23.25" customHeight="1" x14ac:dyDescent="0.25">
      <c r="A13" s="28"/>
      <c r="B13" s="5" t="s">
        <v>628</v>
      </c>
      <c r="C13" s="5" t="s">
        <v>338</v>
      </c>
      <c r="D13" s="4">
        <f>1057738.98/12</f>
        <v>88144.914999999994</v>
      </c>
    </row>
    <row r="14" spans="1:4" ht="23.25" customHeight="1" x14ac:dyDescent="0.25">
      <c r="A14" s="28"/>
      <c r="B14" s="5" t="s">
        <v>907</v>
      </c>
      <c r="C14" s="5" t="s">
        <v>629</v>
      </c>
      <c r="D14" s="4">
        <f>513684.51/12</f>
        <v>42807.042500000003</v>
      </c>
    </row>
    <row r="15" spans="1:4" ht="23.25" customHeight="1" x14ac:dyDescent="0.25">
      <c r="A15" s="29"/>
      <c r="B15" s="5" t="s">
        <v>630</v>
      </c>
      <c r="C15" s="5" t="s">
        <v>631</v>
      </c>
      <c r="D15" s="4">
        <f>625805.1/12</f>
        <v>52150.424999999996</v>
      </c>
    </row>
    <row r="16" spans="1:4" ht="23.25" customHeight="1" x14ac:dyDescent="0.25">
      <c r="A16" s="27">
        <v>3</v>
      </c>
      <c r="B16" s="34" t="s">
        <v>8</v>
      </c>
      <c r="C16" s="35"/>
      <c r="D16" s="36"/>
    </row>
    <row r="17" spans="1:4" ht="21.75" customHeight="1" x14ac:dyDescent="0.25">
      <c r="A17" s="28"/>
      <c r="B17" s="5" t="s">
        <v>677</v>
      </c>
      <c r="C17" s="5" t="s">
        <v>184</v>
      </c>
      <c r="D17" s="4">
        <v>95906.18</v>
      </c>
    </row>
    <row r="18" spans="1:4" ht="21.75" customHeight="1" x14ac:dyDescent="0.25">
      <c r="A18" s="28"/>
      <c r="B18" s="5" t="s">
        <v>678</v>
      </c>
      <c r="C18" s="5" t="s">
        <v>291</v>
      </c>
      <c r="D18" s="4">
        <v>85014.24</v>
      </c>
    </row>
    <row r="19" spans="1:4" ht="21.75" customHeight="1" x14ac:dyDescent="0.25">
      <c r="A19" s="28"/>
      <c r="B19" s="5" t="s">
        <v>679</v>
      </c>
      <c r="C19" s="5" t="s">
        <v>680</v>
      </c>
      <c r="D19" s="4">
        <v>43394.51</v>
      </c>
    </row>
    <row r="20" spans="1:4" ht="21.75" customHeight="1" x14ac:dyDescent="0.25">
      <c r="A20" s="28"/>
      <c r="B20" s="5" t="s">
        <v>681</v>
      </c>
      <c r="C20" s="5" t="s">
        <v>682</v>
      </c>
      <c r="D20" s="4">
        <v>45796.58</v>
      </c>
    </row>
    <row r="21" spans="1:4" ht="21.75" customHeight="1" x14ac:dyDescent="0.25">
      <c r="A21" s="29"/>
      <c r="B21" s="5" t="s">
        <v>683</v>
      </c>
      <c r="C21" s="5" t="s">
        <v>684</v>
      </c>
      <c r="D21" s="4">
        <v>68084.17</v>
      </c>
    </row>
    <row r="22" spans="1:4" ht="21.75" customHeight="1" x14ac:dyDescent="0.25">
      <c r="A22" s="27">
        <v>4</v>
      </c>
      <c r="B22" s="24" t="s">
        <v>9</v>
      </c>
      <c r="C22" s="25"/>
      <c r="D22" s="26"/>
    </row>
    <row r="23" spans="1:4" ht="21.75" customHeight="1" x14ac:dyDescent="0.25">
      <c r="A23" s="28"/>
      <c r="B23" s="5" t="s">
        <v>675</v>
      </c>
      <c r="C23" s="5" t="s">
        <v>184</v>
      </c>
      <c r="D23" s="4">
        <v>65558.17</v>
      </c>
    </row>
    <row r="24" spans="1:4" ht="24" customHeight="1" x14ac:dyDescent="0.25">
      <c r="A24" s="28"/>
      <c r="B24" s="5" t="s">
        <v>676</v>
      </c>
      <c r="C24" s="5" t="s">
        <v>180</v>
      </c>
      <c r="D24" s="4">
        <v>46196.45</v>
      </c>
    </row>
    <row r="25" spans="1:4" ht="24" customHeight="1" x14ac:dyDescent="0.25">
      <c r="A25" s="20">
        <v>5</v>
      </c>
      <c r="B25" s="24" t="s">
        <v>10</v>
      </c>
      <c r="C25" s="25"/>
      <c r="D25" s="26"/>
    </row>
    <row r="26" spans="1:4" ht="23.25" customHeight="1" x14ac:dyDescent="0.25">
      <c r="A26" s="30"/>
      <c r="B26" s="5" t="s">
        <v>633</v>
      </c>
      <c r="C26" s="5" t="s">
        <v>184</v>
      </c>
      <c r="D26" s="4">
        <f>788895.82/12</f>
        <v>65741.318333333329</v>
      </c>
    </row>
    <row r="27" spans="1:4" ht="25.5" customHeight="1" x14ac:dyDescent="0.25">
      <c r="A27" s="27">
        <v>6</v>
      </c>
      <c r="B27" s="24" t="s">
        <v>11</v>
      </c>
      <c r="C27" s="25"/>
      <c r="D27" s="26"/>
    </row>
    <row r="28" spans="1:4" ht="24.75" customHeight="1" x14ac:dyDescent="0.25">
      <c r="A28" s="28"/>
      <c r="B28" s="5" t="s">
        <v>183</v>
      </c>
      <c r="C28" s="5" t="s">
        <v>184</v>
      </c>
      <c r="D28" s="4">
        <v>76505.7</v>
      </c>
    </row>
    <row r="29" spans="1:4" ht="24.75" customHeight="1" x14ac:dyDescent="0.25">
      <c r="A29" s="28"/>
      <c r="B29" s="5" t="s">
        <v>185</v>
      </c>
      <c r="C29" s="5" t="s">
        <v>186</v>
      </c>
      <c r="D29" s="4">
        <v>43337.45</v>
      </c>
    </row>
    <row r="30" spans="1:4" ht="24.75" customHeight="1" x14ac:dyDescent="0.25">
      <c r="A30" s="28"/>
      <c r="B30" s="5" t="s">
        <v>187</v>
      </c>
      <c r="C30" s="5" t="s">
        <v>188</v>
      </c>
      <c r="D30" s="4">
        <v>51731.8</v>
      </c>
    </row>
    <row r="31" spans="1:4" ht="24.75" customHeight="1" x14ac:dyDescent="0.25">
      <c r="A31" s="29"/>
      <c r="B31" s="5" t="s">
        <v>189</v>
      </c>
      <c r="C31" s="5" t="s">
        <v>182</v>
      </c>
      <c r="D31" s="4">
        <v>47387.42</v>
      </c>
    </row>
    <row r="32" spans="1:4" ht="24.75" customHeight="1" x14ac:dyDescent="0.25">
      <c r="A32" s="27">
        <v>7</v>
      </c>
      <c r="B32" s="24" t="s">
        <v>12</v>
      </c>
      <c r="C32" s="25"/>
      <c r="D32" s="26"/>
    </row>
    <row r="33" spans="1:4" ht="23.25" customHeight="1" x14ac:dyDescent="0.25">
      <c r="A33" s="28"/>
      <c r="B33" s="5" t="s">
        <v>447</v>
      </c>
      <c r="C33" s="5" t="s">
        <v>184</v>
      </c>
      <c r="D33" s="4">
        <f>(940188.51-6602.82-35353.5)/12</f>
        <v>74852.68250000001</v>
      </c>
    </row>
    <row r="34" spans="1:4" ht="23.25" customHeight="1" x14ac:dyDescent="0.25">
      <c r="A34" s="28"/>
      <c r="B34" s="5" t="s">
        <v>448</v>
      </c>
      <c r="C34" s="5" t="s">
        <v>274</v>
      </c>
      <c r="D34" s="4">
        <f>(349639.62)/12</f>
        <v>29136.634999999998</v>
      </c>
    </row>
    <row r="35" spans="1:4" ht="23.25" customHeight="1" x14ac:dyDescent="0.25">
      <c r="A35" s="29"/>
      <c r="B35" s="5" t="s">
        <v>449</v>
      </c>
      <c r="C35" s="5" t="s">
        <v>379</v>
      </c>
      <c r="D35" s="4">
        <f>537331.78/12</f>
        <v>44777.648333333338</v>
      </c>
    </row>
    <row r="36" spans="1:4" ht="23.25" customHeight="1" x14ac:dyDescent="0.25">
      <c r="A36" s="27">
        <v>8</v>
      </c>
      <c r="B36" s="24" t="s">
        <v>13</v>
      </c>
      <c r="C36" s="25"/>
      <c r="D36" s="26"/>
    </row>
    <row r="37" spans="1:4" ht="21.75" customHeight="1" x14ac:dyDescent="0.25">
      <c r="A37" s="29"/>
      <c r="B37" s="5" t="s">
        <v>638</v>
      </c>
      <c r="C37" s="5" t="s">
        <v>184</v>
      </c>
      <c r="D37" s="4">
        <v>72932.7</v>
      </c>
    </row>
    <row r="38" spans="1:4" ht="25.5" customHeight="1" x14ac:dyDescent="0.25">
      <c r="A38" s="27">
        <v>9</v>
      </c>
      <c r="B38" s="24" t="s">
        <v>14</v>
      </c>
      <c r="C38" s="25"/>
      <c r="D38" s="26"/>
    </row>
    <row r="39" spans="1:4" ht="23.25" customHeight="1" x14ac:dyDescent="0.25">
      <c r="A39" s="29"/>
      <c r="B39" s="5" t="s">
        <v>825</v>
      </c>
      <c r="C39" s="5" t="s">
        <v>291</v>
      </c>
      <c r="D39" s="4">
        <v>53953.42</v>
      </c>
    </row>
    <row r="40" spans="1:4" ht="27" customHeight="1" x14ac:dyDescent="0.25">
      <c r="A40" s="27">
        <v>10</v>
      </c>
      <c r="B40" s="24" t="s">
        <v>15</v>
      </c>
      <c r="C40" s="25"/>
      <c r="D40" s="26"/>
    </row>
    <row r="41" spans="1:4" ht="26.25" customHeight="1" x14ac:dyDescent="0.25">
      <c r="A41" s="29"/>
      <c r="B41" s="5" t="s">
        <v>739</v>
      </c>
      <c r="C41" s="5" t="s">
        <v>338</v>
      </c>
      <c r="D41" s="4">
        <f>751085.88/12</f>
        <v>62590.49</v>
      </c>
    </row>
    <row r="42" spans="1:4" ht="26.25" customHeight="1" x14ac:dyDescent="0.25">
      <c r="A42" s="27">
        <v>11</v>
      </c>
      <c r="B42" s="24" t="s">
        <v>16</v>
      </c>
      <c r="C42" s="25"/>
      <c r="D42" s="26"/>
    </row>
    <row r="43" spans="1:4" ht="24.75" customHeight="1" x14ac:dyDescent="0.25">
      <c r="A43" s="28"/>
      <c r="B43" s="5" t="s">
        <v>283</v>
      </c>
      <c r="C43" s="5" t="s">
        <v>184</v>
      </c>
      <c r="D43" s="4">
        <v>68314.8</v>
      </c>
    </row>
    <row r="44" spans="1:4" ht="24" customHeight="1" x14ac:dyDescent="0.25">
      <c r="A44" s="28"/>
      <c r="B44" s="5" t="s">
        <v>284</v>
      </c>
      <c r="C44" s="5" t="s">
        <v>274</v>
      </c>
      <c r="D44" s="4">
        <v>56714.91</v>
      </c>
    </row>
    <row r="45" spans="1:4" ht="24.75" customHeight="1" x14ac:dyDescent="0.25">
      <c r="A45" s="29"/>
      <c r="B45" s="5" t="s">
        <v>285</v>
      </c>
      <c r="C45" s="5" t="s">
        <v>180</v>
      </c>
      <c r="D45" s="4">
        <v>41257.68</v>
      </c>
    </row>
    <row r="46" spans="1:4" ht="24.75" customHeight="1" x14ac:dyDescent="0.25">
      <c r="A46" s="27">
        <v>12</v>
      </c>
      <c r="B46" s="24" t="s">
        <v>17</v>
      </c>
      <c r="C46" s="25"/>
      <c r="D46" s="26"/>
    </row>
    <row r="47" spans="1:4" ht="23.25" customHeight="1" x14ac:dyDescent="0.25">
      <c r="A47" s="28"/>
      <c r="B47" s="5" t="s">
        <v>668</v>
      </c>
      <c r="C47" s="5" t="s">
        <v>184</v>
      </c>
      <c r="D47" s="4">
        <v>55137.32</v>
      </c>
    </row>
    <row r="48" spans="1:4" ht="22.5" customHeight="1" x14ac:dyDescent="0.25">
      <c r="A48" s="29"/>
      <c r="B48" s="5" t="s">
        <v>669</v>
      </c>
      <c r="C48" s="5" t="s">
        <v>182</v>
      </c>
      <c r="D48" s="4">
        <v>83145.2</v>
      </c>
    </row>
    <row r="49" spans="1:4" ht="22.5" customHeight="1" x14ac:dyDescent="0.25">
      <c r="A49" s="27">
        <v>13</v>
      </c>
      <c r="B49" s="24" t="s">
        <v>18</v>
      </c>
      <c r="C49" s="25"/>
      <c r="D49" s="26"/>
    </row>
    <row r="50" spans="1:4" ht="23.25" customHeight="1" x14ac:dyDescent="0.25">
      <c r="A50" s="28"/>
      <c r="B50" s="5" t="s">
        <v>258</v>
      </c>
      <c r="C50" s="5" t="s">
        <v>259</v>
      </c>
      <c r="D50" s="4">
        <v>67160.3</v>
      </c>
    </row>
    <row r="51" spans="1:4" ht="24.75" customHeight="1" x14ac:dyDescent="0.25">
      <c r="A51" s="29"/>
      <c r="B51" s="5" t="s">
        <v>260</v>
      </c>
      <c r="C51" s="5" t="s">
        <v>261</v>
      </c>
      <c r="D51" s="4">
        <v>62054.239999999998</v>
      </c>
    </row>
    <row r="52" spans="1:4" ht="24.75" customHeight="1" x14ac:dyDescent="0.25">
      <c r="A52" s="27">
        <v>14</v>
      </c>
      <c r="B52" s="24" t="s">
        <v>19</v>
      </c>
      <c r="C52" s="25"/>
      <c r="D52" s="26"/>
    </row>
    <row r="53" spans="1:4" ht="21.75" customHeight="1" x14ac:dyDescent="0.25">
      <c r="A53" s="29"/>
      <c r="B53" s="5" t="s">
        <v>276</v>
      </c>
      <c r="C53" s="5" t="s">
        <v>184</v>
      </c>
      <c r="D53" s="4">
        <f>(833526.7-7015.02-7015.02-34330.8-7015.02)/12</f>
        <v>64845.903333333321</v>
      </c>
    </row>
    <row r="54" spans="1:4" ht="26.25" customHeight="1" x14ac:dyDescent="0.25">
      <c r="A54" s="27">
        <v>15</v>
      </c>
      <c r="B54" s="24" t="s">
        <v>20</v>
      </c>
      <c r="C54" s="25"/>
      <c r="D54" s="26"/>
    </row>
    <row r="55" spans="1:4" ht="24" customHeight="1" x14ac:dyDescent="0.25">
      <c r="A55" s="28"/>
      <c r="B55" s="5" t="s">
        <v>436</v>
      </c>
      <c r="C55" s="5" t="s">
        <v>184</v>
      </c>
      <c r="D55" s="4">
        <v>85361.63</v>
      </c>
    </row>
    <row r="56" spans="1:4" ht="21" customHeight="1" x14ac:dyDescent="0.25">
      <c r="A56" s="28"/>
      <c r="B56" s="5" t="s">
        <v>437</v>
      </c>
      <c r="C56" s="5" t="s">
        <v>291</v>
      </c>
      <c r="D56" s="4">
        <v>49649.83</v>
      </c>
    </row>
    <row r="57" spans="1:4" ht="21" customHeight="1" x14ac:dyDescent="0.25">
      <c r="A57" s="28"/>
      <c r="B57" s="5" t="s">
        <v>438</v>
      </c>
      <c r="C57" s="5" t="s">
        <v>439</v>
      </c>
      <c r="D57" s="4">
        <v>46962.31</v>
      </c>
    </row>
    <row r="58" spans="1:4" ht="23.25" customHeight="1" x14ac:dyDescent="0.25">
      <c r="A58" s="29"/>
      <c r="B58" s="5" t="s">
        <v>440</v>
      </c>
      <c r="C58" s="5" t="s">
        <v>441</v>
      </c>
      <c r="D58" s="4">
        <v>22682.95</v>
      </c>
    </row>
    <row r="59" spans="1:4" ht="21" customHeight="1" x14ac:dyDescent="0.25">
      <c r="A59" s="27">
        <v>16</v>
      </c>
      <c r="B59" s="24" t="s">
        <v>21</v>
      </c>
      <c r="C59" s="25"/>
      <c r="D59" s="26"/>
    </row>
    <row r="60" spans="1:4" ht="25.5" customHeight="1" x14ac:dyDescent="0.25">
      <c r="A60" s="28"/>
      <c r="B60" s="5" t="s">
        <v>286</v>
      </c>
      <c r="C60" s="5" t="s">
        <v>184</v>
      </c>
      <c r="D60" s="4">
        <v>67061.08</v>
      </c>
    </row>
    <row r="61" spans="1:4" ht="23.25" customHeight="1" x14ac:dyDescent="0.25">
      <c r="A61" s="29"/>
      <c r="B61" s="5" t="s">
        <v>287</v>
      </c>
      <c r="C61" s="5" t="s">
        <v>288</v>
      </c>
      <c r="D61" s="4">
        <v>52913.77</v>
      </c>
    </row>
    <row r="62" spans="1:4" ht="23.25" customHeight="1" x14ac:dyDescent="0.25">
      <c r="A62" s="27">
        <v>17</v>
      </c>
      <c r="B62" s="24" t="s">
        <v>22</v>
      </c>
      <c r="C62" s="25"/>
      <c r="D62" s="26"/>
    </row>
    <row r="63" spans="1:4" ht="23.25" customHeight="1" x14ac:dyDescent="0.25">
      <c r="A63" s="28"/>
      <c r="B63" s="5" t="s">
        <v>685</v>
      </c>
      <c r="C63" s="5" t="s">
        <v>184</v>
      </c>
      <c r="D63" s="4">
        <v>69987.62</v>
      </c>
    </row>
    <row r="64" spans="1:4" ht="25.5" customHeight="1" x14ac:dyDescent="0.25">
      <c r="A64" s="29"/>
      <c r="B64" s="5" t="s">
        <v>686</v>
      </c>
      <c r="C64" s="5" t="s">
        <v>274</v>
      </c>
      <c r="D64" s="4">
        <v>40826.17</v>
      </c>
    </row>
    <row r="65" spans="1:4" ht="25.5" customHeight="1" x14ac:dyDescent="0.25">
      <c r="A65" s="27">
        <v>18</v>
      </c>
      <c r="B65" s="24" t="s">
        <v>23</v>
      </c>
      <c r="C65" s="25"/>
      <c r="D65" s="26"/>
    </row>
    <row r="66" spans="1:4" ht="26.25" customHeight="1" x14ac:dyDescent="0.25">
      <c r="A66" s="29"/>
      <c r="B66" s="5" t="s">
        <v>769</v>
      </c>
      <c r="C66" s="5" t="s">
        <v>184</v>
      </c>
      <c r="D66" s="4">
        <v>57314.46</v>
      </c>
    </row>
    <row r="67" spans="1:4" ht="26.25" customHeight="1" x14ac:dyDescent="0.25">
      <c r="A67" s="27">
        <v>19</v>
      </c>
      <c r="B67" s="24" t="s">
        <v>24</v>
      </c>
      <c r="C67" s="25"/>
      <c r="D67" s="26"/>
    </row>
    <row r="68" spans="1:4" ht="24.75" customHeight="1" x14ac:dyDescent="0.25">
      <c r="A68" s="29"/>
      <c r="B68" s="5" t="s">
        <v>738</v>
      </c>
      <c r="C68" s="5" t="s">
        <v>184</v>
      </c>
      <c r="D68" s="4">
        <f>(579312.4-37107.8)/12</f>
        <v>45183.716666666667</v>
      </c>
    </row>
    <row r="69" spans="1:4" ht="24.75" customHeight="1" x14ac:dyDescent="0.25">
      <c r="A69" s="27">
        <v>20</v>
      </c>
      <c r="B69" s="24" t="s">
        <v>25</v>
      </c>
      <c r="C69" s="25"/>
      <c r="D69" s="26"/>
    </row>
    <row r="70" spans="1:4" ht="23.25" customHeight="1" x14ac:dyDescent="0.25">
      <c r="A70" s="29"/>
      <c r="B70" s="5" t="s">
        <v>786</v>
      </c>
      <c r="C70" s="5" t="s">
        <v>184</v>
      </c>
      <c r="D70" s="4">
        <f>(804091.21-34004)/12</f>
        <v>64173.934166666666</v>
      </c>
    </row>
    <row r="71" spans="1:4" ht="25.5" customHeight="1" x14ac:dyDescent="0.25">
      <c r="A71" s="27">
        <v>21</v>
      </c>
      <c r="B71" s="24" t="s">
        <v>26</v>
      </c>
      <c r="C71" s="25"/>
      <c r="D71" s="26"/>
    </row>
    <row r="72" spans="1:4" ht="24" customHeight="1" x14ac:dyDescent="0.25">
      <c r="A72" s="28"/>
      <c r="B72" s="5" t="s">
        <v>734</v>
      </c>
      <c r="C72" s="5" t="s">
        <v>184</v>
      </c>
      <c r="D72" s="4">
        <v>71502.09</v>
      </c>
    </row>
    <row r="73" spans="1:4" ht="21.75" customHeight="1" x14ac:dyDescent="0.25">
      <c r="A73" s="28"/>
      <c r="B73" s="5" t="s">
        <v>735</v>
      </c>
      <c r="C73" s="5" t="s">
        <v>736</v>
      </c>
      <c r="D73" s="4">
        <v>32339.119999999999</v>
      </c>
    </row>
    <row r="74" spans="1:4" ht="21.75" customHeight="1" x14ac:dyDescent="0.25">
      <c r="A74" s="29"/>
      <c r="B74" s="5" t="s">
        <v>737</v>
      </c>
      <c r="C74" s="5" t="s">
        <v>468</v>
      </c>
      <c r="D74" s="4">
        <v>51824.14</v>
      </c>
    </row>
    <row r="75" spans="1:4" ht="21.75" customHeight="1" x14ac:dyDescent="0.25">
      <c r="A75" s="27">
        <v>22</v>
      </c>
      <c r="B75" s="24" t="s">
        <v>27</v>
      </c>
      <c r="C75" s="25"/>
      <c r="D75" s="26"/>
    </row>
    <row r="76" spans="1:4" ht="26.25" customHeight="1" x14ac:dyDescent="0.25">
      <c r="A76" s="28"/>
      <c r="B76" s="5" t="s">
        <v>262</v>
      </c>
      <c r="C76" s="5" t="s">
        <v>263</v>
      </c>
      <c r="D76" s="4">
        <v>83883.820000000007</v>
      </c>
    </row>
    <row r="77" spans="1:4" ht="24.75" customHeight="1" x14ac:dyDescent="0.25">
      <c r="A77" s="29"/>
      <c r="B77" s="5" t="s">
        <v>264</v>
      </c>
      <c r="C77" s="5" t="s">
        <v>265</v>
      </c>
      <c r="D77" s="4">
        <v>73547.81</v>
      </c>
    </row>
    <row r="78" spans="1:4" ht="24.75" customHeight="1" x14ac:dyDescent="0.25">
      <c r="A78" s="27">
        <v>23</v>
      </c>
      <c r="B78" s="24" t="s">
        <v>28</v>
      </c>
      <c r="C78" s="25"/>
      <c r="D78" s="26"/>
    </row>
    <row r="79" spans="1:4" ht="22.5" customHeight="1" x14ac:dyDescent="0.25">
      <c r="A79" s="29"/>
      <c r="B79" s="5" t="s">
        <v>784</v>
      </c>
      <c r="C79" s="5" t="s">
        <v>785</v>
      </c>
      <c r="D79" s="4">
        <f>639101.56/8</f>
        <v>79887.695000000007</v>
      </c>
    </row>
    <row r="80" spans="1:4" ht="25.5" customHeight="1" x14ac:dyDescent="0.25">
      <c r="A80" s="27">
        <v>24</v>
      </c>
      <c r="B80" s="24" t="s">
        <v>29</v>
      </c>
      <c r="C80" s="25"/>
      <c r="D80" s="26"/>
    </row>
    <row r="81" spans="1:4" ht="24" customHeight="1" x14ac:dyDescent="0.25">
      <c r="A81" s="28"/>
      <c r="B81" s="5" t="s">
        <v>798</v>
      </c>
      <c r="C81" s="5" t="s">
        <v>184</v>
      </c>
      <c r="D81" s="4">
        <v>70637.33</v>
      </c>
    </row>
    <row r="82" spans="1:4" ht="24.75" customHeight="1" x14ac:dyDescent="0.25">
      <c r="A82" s="29"/>
      <c r="B82" s="5" t="s">
        <v>799</v>
      </c>
      <c r="C82" s="5" t="s">
        <v>672</v>
      </c>
      <c r="D82" s="4">
        <v>48861.58</v>
      </c>
    </row>
    <row r="83" spans="1:4" ht="24.75" customHeight="1" x14ac:dyDescent="0.25">
      <c r="A83" s="27">
        <v>25</v>
      </c>
      <c r="B83" s="24" t="s">
        <v>30</v>
      </c>
      <c r="C83" s="25"/>
      <c r="D83" s="26"/>
    </row>
    <row r="84" spans="1:4" ht="23.25" customHeight="1" x14ac:dyDescent="0.25">
      <c r="A84" s="28"/>
      <c r="B84" s="5" t="s">
        <v>337</v>
      </c>
      <c r="C84" s="5" t="s">
        <v>338</v>
      </c>
      <c r="D84" s="4">
        <v>81525.850000000006</v>
      </c>
    </row>
    <row r="85" spans="1:4" ht="21.75" customHeight="1" x14ac:dyDescent="0.25">
      <c r="A85" s="28"/>
      <c r="B85" s="5" t="s">
        <v>339</v>
      </c>
      <c r="C85" s="5" t="s">
        <v>180</v>
      </c>
      <c r="D85" s="4">
        <v>47678.15</v>
      </c>
    </row>
    <row r="86" spans="1:4" ht="21.75" customHeight="1" x14ac:dyDescent="0.25">
      <c r="A86" s="29"/>
      <c r="B86" s="5" t="s">
        <v>340</v>
      </c>
      <c r="C86" s="5" t="s">
        <v>341</v>
      </c>
      <c r="D86" s="4">
        <v>56909.16</v>
      </c>
    </row>
    <row r="87" spans="1:4" ht="21.75" customHeight="1" x14ac:dyDescent="0.25">
      <c r="A87" s="27">
        <v>26</v>
      </c>
      <c r="B87" s="24" t="s">
        <v>31</v>
      </c>
      <c r="C87" s="25"/>
      <c r="D87" s="26"/>
    </row>
    <row r="88" spans="1:4" ht="24.75" customHeight="1" x14ac:dyDescent="0.25">
      <c r="A88" s="28"/>
      <c r="B88" s="5" t="s">
        <v>442</v>
      </c>
      <c r="C88" s="5" t="s">
        <v>184</v>
      </c>
      <c r="D88" s="4">
        <v>68635.460000000006</v>
      </c>
    </row>
    <row r="89" spans="1:4" ht="21" customHeight="1" x14ac:dyDescent="0.25">
      <c r="A89" s="28"/>
      <c r="B89" s="5" t="s">
        <v>443</v>
      </c>
      <c r="C89" s="5" t="s">
        <v>291</v>
      </c>
      <c r="D89" s="4">
        <v>38799.32</v>
      </c>
    </row>
    <row r="90" spans="1:4" ht="21" customHeight="1" x14ac:dyDescent="0.25">
      <c r="A90" s="29"/>
      <c r="B90" s="5" t="s">
        <v>908</v>
      </c>
      <c r="C90" s="5" t="s">
        <v>444</v>
      </c>
      <c r="D90" s="4">
        <v>51210.33</v>
      </c>
    </row>
    <row r="91" spans="1:4" ht="21" customHeight="1" x14ac:dyDescent="0.25">
      <c r="A91" s="27">
        <v>27</v>
      </c>
      <c r="B91" s="24" t="s">
        <v>32</v>
      </c>
      <c r="C91" s="25"/>
      <c r="D91" s="26"/>
    </row>
    <row r="92" spans="1:4" ht="22.5" customHeight="1" x14ac:dyDescent="0.25">
      <c r="A92" s="28"/>
      <c r="B92" s="5" t="s">
        <v>266</v>
      </c>
      <c r="C92" s="5" t="s">
        <v>184</v>
      </c>
      <c r="D92" s="4">
        <v>75346.3</v>
      </c>
    </row>
    <row r="93" spans="1:4" ht="22.5" customHeight="1" x14ac:dyDescent="0.25">
      <c r="A93" s="28"/>
      <c r="B93" s="5" t="s">
        <v>267</v>
      </c>
      <c r="C93" s="5" t="s">
        <v>182</v>
      </c>
      <c r="D93" s="4">
        <v>90171.69</v>
      </c>
    </row>
    <row r="94" spans="1:4" ht="22.5" customHeight="1" x14ac:dyDescent="0.25">
      <c r="A94" s="29"/>
      <c r="B94" s="5" t="s">
        <v>268</v>
      </c>
      <c r="C94" s="5" t="s">
        <v>269</v>
      </c>
      <c r="D94" s="4">
        <v>91417.7</v>
      </c>
    </row>
    <row r="95" spans="1:4" ht="22.5" customHeight="1" x14ac:dyDescent="0.25">
      <c r="A95" s="27">
        <v>28</v>
      </c>
      <c r="B95" s="24" t="s">
        <v>33</v>
      </c>
      <c r="C95" s="25"/>
      <c r="D95" s="26"/>
    </row>
    <row r="96" spans="1:4" ht="24.75" customHeight="1" x14ac:dyDescent="0.25">
      <c r="A96" s="29"/>
      <c r="B96" s="5" t="s">
        <v>851</v>
      </c>
      <c r="C96" s="5" t="s">
        <v>852</v>
      </c>
      <c r="D96" s="4">
        <v>74941.279999999999</v>
      </c>
    </row>
    <row r="97" spans="1:4" ht="24.75" customHeight="1" x14ac:dyDescent="0.25">
      <c r="A97" s="27">
        <v>29</v>
      </c>
      <c r="B97" s="24" t="s">
        <v>34</v>
      </c>
      <c r="C97" s="25"/>
      <c r="D97" s="26"/>
    </row>
    <row r="98" spans="1:4" ht="24" customHeight="1" x14ac:dyDescent="0.25">
      <c r="A98" s="28"/>
      <c r="B98" s="5" t="s">
        <v>787</v>
      </c>
      <c r="C98" s="5" t="s">
        <v>788</v>
      </c>
      <c r="D98" s="4">
        <f>(793093.86-35017)/12</f>
        <v>63173.071666666663</v>
      </c>
    </row>
    <row r="99" spans="1:4" ht="23.25" customHeight="1" x14ac:dyDescent="0.25">
      <c r="A99" s="29"/>
      <c r="B99" s="5" t="s">
        <v>789</v>
      </c>
      <c r="C99" s="5" t="s">
        <v>180</v>
      </c>
      <c r="D99" s="4">
        <f>(542570.44-17470.08)/12</f>
        <v>43758.363333333335</v>
      </c>
    </row>
    <row r="100" spans="1:4" ht="23.25" customHeight="1" x14ac:dyDescent="0.25">
      <c r="A100" s="27">
        <v>30</v>
      </c>
      <c r="B100" s="24" t="s">
        <v>35</v>
      </c>
      <c r="C100" s="25"/>
      <c r="D100" s="26"/>
    </row>
    <row r="101" spans="1:4" ht="22.5" customHeight="1" x14ac:dyDescent="0.25">
      <c r="A101" s="28"/>
      <c r="B101" s="5" t="s">
        <v>305</v>
      </c>
      <c r="C101" s="5" t="s">
        <v>184</v>
      </c>
      <c r="D101" s="4">
        <v>61260.77</v>
      </c>
    </row>
    <row r="102" spans="1:4" ht="20.25" customHeight="1" x14ac:dyDescent="0.25">
      <c r="A102" s="28"/>
      <c r="B102" s="5" t="s">
        <v>306</v>
      </c>
      <c r="C102" s="5" t="s">
        <v>307</v>
      </c>
      <c r="D102" s="4">
        <v>47803.13</v>
      </c>
    </row>
    <row r="103" spans="1:4" ht="20.25" customHeight="1" x14ac:dyDescent="0.25">
      <c r="A103" s="29"/>
      <c r="B103" s="5" t="s">
        <v>308</v>
      </c>
      <c r="C103" s="5" t="s">
        <v>309</v>
      </c>
      <c r="D103" s="4">
        <v>26235.27</v>
      </c>
    </row>
    <row r="104" spans="1:4" ht="20.25" customHeight="1" x14ac:dyDescent="0.25">
      <c r="A104" s="27">
        <v>31</v>
      </c>
      <c r="B104" s="24" t="s">
        <v>36</v>
      </c>
      <c r="C104" s="25"/>
      <c r="D104" s="26"/>
    </row>
    <row r="105" spans="1:4" ht="25.5" customHeight="1" x14ac:dyDescent="0.25">
      <c r="A105" s="29"/>
      <c r="B105" s="5" t="s">
        <v>790</v>
      </c>
      <c r="C105" s="5" t="s">
        <v>184</v>
      </c>
      <c r="D105" s="4">
        <f>(909068.64-34970)/12</f>
        <v>72841.55333333333</v>
      </c>
    </row>
    <row r="106" spans="1:4" ht="25.5" customHeight="1" x14ac:dyDescent="0.25">
      <c r="A106" s="27">
        <v>32</v>
      </c>
      <c r="B106" s="24" t="s">
        <v>37</v>
      </c>
      <c r="C106" s="25"/>
      <c r="D106" s="26"/>
    </row>
    <row r="107" spans="1:4" ht="21.75" customHeight="1" x14ac:dyDescent="0.25">
      <c r="A107" s="29"/>
      <c r="B107" s="5" t="s">
        <v>847</v>
      </c>
      <c r="C107" s="5" t="s">
        <v>184</v>
      </c>
      <c r="D107" s="4">
        <v>72320.09</v>
      </c>
    </row>
    <row r="108" spans="1:4" ht="23.25" customHeight="1" x14ac:dyDescent="0.25">
      <c r="A108" s="27">
        <v>33</v>
      </c>
      <c r="B108" s="24" t="s">
        <v>38</v>
      </c>
      <c r="C108" s="25"/>
      <c r="D108" s="26"/>
    </row>
    <row r="109" spans="1:4" ht="22.5" customHeight="1" x14ac:dyDescent="0.25">
      <c r="A109" s="28"/>
      <c r="B109" s="5" t="s">
        <v>740</v>
      </c>
      <c r="C109" s="5" t="s">
        <v>184</v>
      </c>
      <c r="D109" s="4">
        <f>898394.4/12</f>
        <v>74866.2</v>
      </c>
    </row>
    <row r="110" spans="1:4" ht="24.75" customHeight="1" x14ac:dyDescent="0.25">
      <c r="A110" s="29"/>
      <c r="B110" s="5" t="s">
        <v>741</v>
      </c>
      <c r="C110" s="5" t="s">
        <v>742</v>
      </c>
      <c r="D110" s="4">
        <f>835412.66/12</f>
        <v>69617.721666666665</v>
      </c>
    </row>
    <row r="111" spans="1:4" ht="24.75" customHeight="1" x14ac:dyDescent="0.25">
      <c r="A111" s="27">
        <v>34</v>
      </c>
      <c r="B111" s="24" t="s">
        <v>39</v>
      </c>
      <c r="C111" s="25"/>
      <c r="D111" s="26"/>
    </row>
    <row r="112" spans="1:4" ht="23.25" customHeight="1" x14ac:dyDescent="0.25">
      <c r="A112" s="28"/>
      <c r="B112" s="5" t="s">
        <v>635</v>
      </c>
      <c r="C112" s="5" t="s">
        <v>184</v>
      </c>
      <c r="D112" s="4">
        <v>64686.06</v>
      </c>
    </row>
    <row r="113" spans="1:4" ht="24" customHeight="1" x14ac:dyDescent="0.25">
      <c r="A113" s="29"/>
      <c r="B113" s="5" t="s">
        <v>636</v>
      </c>
      <c r="C113" s="5" t="s">
        <v>637</v>
      </c>
      <c r="D113" s="4">
        <v>38507.99</v>
      </c>
    </row>
    <row r="114" spans="1:4" ht="24" customHeight="1" x14ac:dyDescent="0.25">
      <c r="A114" s="27">
        <v>35</v>
      </c>
      <c r="B114" s="24" t="s">
        <v>40</v>
      </c>
      <c r="C114" s="25"/>
      <c r="D114" s="26"/>
    </row>
    <row r="115" spans="1:4" ht="25.5" customHeight="1" x14ac:dyDescent="0.25">
      <c r="A115" s="28"/>
      <c r="B115" s="5" t="s">
        <v>770</v>
      </c>
      <c r="C115" s="5" t="s">
        <v>184</v>
      </c>
      <c r="D115" s="4">
        <v>61596.99</v>
      </c>
    </row>
    <row r="116" spans="1:4" ht="33.75" customHeight="1" x14ac:dyDescent="0.25">
      <c r="A116" s="28"/>
      <c r="B116" s="5" t="s">
        <v>771</v>
      </c>
      <c r="C116" s="5" t="s">
        <v>772</v>
      </c>
      <c r="D116" s="4">
        <v>21007.96</v>
      </c>
    </row>
    <row r="117" spans="1:4" ht="33.75" customHeight="1" x14ac:dyDescent="0.25">
      <c r="A117" s="28"/>
      <c r="B117" s="5" t="s">
        <v>773</v>
      </c>
      <c r="C117" s="5" t="s">
        <v>774</v>
      </c>
      <c r="D117" s="4">
        <v>27235.67</v>
      </c>
    </row>
    <row r="118" spans="1:4" ht="33.75" customHeight="1" x14ac:dyDescent="0.25">
      <c r="A118" s="29"/>
      <c r="B118" s="5" t="s">
        <v>775</v>
      </c>
      <c r="C118" s="5" t="s">
        <v>776</v>
      </c>
      <c r="D118" s="4">
        <v>23284.17</v>
      </c>
    </row>
    <row r="119" spans="1:4" ht="23.25" customHeight="1" x14ac:dyDescent="0.25">
      <c r="A119" s="27">
        <v>36</v>
      </c>
      <c r="B119" s="24" t="s">
        <v>41</v>
      </c>
      <c r="C119" s="25"/>
      <c r="D119" s="26"/>
    </row>
    <row r="120" spans="1:4" ht="22.5" customHeight="1" x14ac:dyDescent="0.25">
      <c r="A120" s="28"/>
      <c r="B120" s="5" t="s">
        <v>841</v>
      </c>
      <c r="C120" s="5" t="s">
        <v>338</v>
      </c>
      <c r="D120" s="4">
        <v>63964.6</v>
      </c>
    </row>
    <row r="121" spans="1:4" ht="23.25" customHeight="1" x14ac:dyDescent="0.25">
      <c r="A121" s="29"/>
      <c r="B121" s="5" t="s">
        <v>842</v>
      </c>
      <c r="C121" s="5" t="s">
        <v>843</v>
      </c>
      <c r="D121" s="4">
        <v>60273.440000000002</v>
      </c>
    </row>
    <row r="122" spans="1:4" ht="23.25" customHeight="1" x14ac:dyDescent="0.25">
      <c r="A122" s="27">
        <v>37</v>
      </c>
      <c r="B122" s="24" t="s">
        <v>42</v>
      </c>
      <c r="C122" s="25"/>
      <c r="D122" s="26"/>
    </row>
    <row r="123" spans="1:4" ht="25.5" customHeight="1" x14ac:dyDescent="0.25">
      <c r="A123" s="29"/>
      <c r="B123" s="5" t="s">
        <v>450</v>
      </c>
      <c r="C123" s="5" t="s">
        <v>451</v>
      </c>
      <c r="D123" s="4">
        <v>43137.79</v>
      </c>
    </row>
    <row r="124" spans="1:4" ht="25.5" customHeight="1" x14ac:dyDescent="0.25">
      <c r="A124" s="27">
        <v>38</v>
      </c>
      <c r="B124" s="24" t="s">
        <v>43</v>
      </c>
      <c r="C124" s="25"/>
      <c r="D124" s="26"/>
    </row>
    <row r="125" spans="1:4" ht="25.5" customHeight="1" x14ac:dyDescent="0.25">
      <c r="A125" s="28"/>
      <c r="B125" s="5" t="s">
        <v>270</v>
      </c>
      <c r="C125" s="5" t="s">
        <v>184</v>
      </c>
      <c r="D125" s="4">
        <v>77577.11</v>
      </c>
    </row>
    <row r="126" spans="1:4" ht="23.25" customHeight="1" x14ac:dyDescent="0.25">
      <c r="A126" s="29"/>
      <c r="B126" s="5" t="s">
        <v>271</v>
      </c>
      <c r="C126" s="5" t="s">
        <v>180</v>
      </c>
      <c r="D126" s="4">
        <v>125011.65</v>
      </c>
    </row>
    <row r="127" spans="1:4" ht="23.25" customHeight="1" x14ac:dyDescent="0.25">
      <c r="A127" s="27">
        <v>39</v>
      </c>
      <c r="B127" s="24" t="s">
        <v>44</v>
      </c>
      <c r="C127" s="25"/>
      <c r="D127" s="26"/>
    </row>
    <row r="128" spans="1:4" ht="23.25" customHeight="1" x14ac:dyDescent="0.25">
      <c r="A128" s="29"/>
      <c r="B128" s="5" t="s">
        <v>452</v>
      </c>
      <c r="C128" s="5" t="s">
        <v>184</v>
      </c>
      <c r="D128" s="4">
        <f>(809183.3-6545.85-32696)/12</f>
        <v>64161.787500000006</v>
      </c>
    </row>
    <row r="129" spans="1:4" ht="23.25" customHeight="1" x14ac:dyDescent="0.25">
      <c r="A129" s="27">
        <v>40</v>
      </c>
      <c r="B129" s="24" t="s">
        <v>45</v>
      </c>
      <c r="C129" s="25"/>
      <c r="D129" s="26"/>
    </row>
    <row r="130" spans="1:4" ht="22.5" customHeight="1" x14ac:dyDescent="0.25">
      <c r="A130" s="29"/>
      <c r="B130" s="5" t="s">
        <v>791</v>
      </c>
      <c r="C130" s="5" t="s">
        <v>184</v>
      </c>
      <c r="D130" s="4">
        <f>(800125.31-7296.42)/12</f>
        <v>66069.074166666673</v>
      </c>
    </row>
    <row r="131" spans="1:4" ht="22.5" customHeight="1" x14ac:dyDescent="0.25">
      <c r="A131" s="27">
        <v>41</v>
      </c>
      <c r="B131" s="24" t="s">
        <v>46</v>
      </c>
      <c r="C131" s="25"/>
      <c r="D131" s="26"/>
    </row>
    <row r="132" spans="1:4" ht="23.25" customHeight="1" x14ac:dyDescent="0.25">
      <c r="A132" s="28"/>
      <c r="B132" s="5" t="s">
        <v>860</v>
      </c>
      <c r="C132" s="5" t="s">
        <v>184</v>
      </c>
      <c r="D132" s="4">
        <v>50084.57</v>
      </c>
    </row>
    <row r="133" spans="1:4" ht="26.25" customHeight="1" x14ac:dyDescent="0.25">
      <c r="A133" s="29"/>
      <c r="B133" s="5" t="s">
        <v>861</v>
      </c>
      <c r="C133" s="5" t="s">
        <v>182</v>
      </c>
      <c r="D133" s="4">
        <v>55024.87</v>
      </c>
    </row>
    <row r="134" spans="1:4" ht="26.25" customHeight="1" x14ac:dyDescent="0.25">
      <c r="A134" s="27">
        <v>42</v>
      </c>
      <c r="B134" s="24" t="s">
        <v>47</v>
      </c>
      <c r="C134" s="25"/>
      <c r="D134" s="26"/>
    </row>
    <row r="135" spans="1:4" ht="18.75" customHeight="1" x14ac:dyDescent="0.25">
      <c r="A135" s="29"/>
      <c r="B135" s="5" t="s">
        <v>445</v>
      </c>
      <c r="C135" s="5" t="s">
        <v>184</v>
      </c>
      <c r="D135" s="4">
        <v>54206.11</v>
      </c>
    </row>
    <row r="136" spans="1:4" ht="26.25" customHeight="1" x14ac:dyDescent="0.25">
      <c r="A136" s="27">
        <v>43</v>
      </c>
      <c r="B136" s="24" t="s">
        <v>48</v>
      </c>
      <c r="C136" s="25"/>
      <c r="D136" s="26"/>
    </row>
    <row r="137" spans="1:4" ht="25.5" customHeight="1" x14ac:dyDescent="0.25">
      <c r="A137" s="29"/>
      <c r="B137" s="5" t="s">
        <v>906</v>
      </c>
      <c r="C137" s="5" t="s">
        <v>338</v>
      </c>
      <c r="D137" s="4">
        <v>64015.33</v>
      </c>
    </row>
    <row r="138" spans="1:4" ht="25.5" customHeight="1" x14ac:dyDescent="0.25">
      <c r="A138" s="27">
        <v>44</v>
      </c>
      <c r="B138" s="24" t="s">
        <v>49</v>
      </c>
      <c r="C138" s="25"/>
      <c r="D138" s="26"/>
    </row>
    <row r="139" spans="1:4" ht="24.75" customHeight="1" x14ac:dyDescent="0.25">
      <c r="A139" s="29"/>
      <c r="B139" s="5" t="s">
        <v>634</v>
      </c>
      <c r="C139" s="5" t="s">
        <v>184</v>
      </c>
      <c r="D139" s="4">
        <v>71577.17</v>
      </c>
    </row>
    <row r="140" spans="1:4" ht="24.75" customHeight="1" x14ac:dyDescent="0.25">
      <c r="A140" s="27">
        <v>45</v>
      </c>
      <c r="B140" s="24" t="s">
        <v>50</v>
      </c>
      <c r="C140" s="25"/>
      <c r="D140" s="26"/>
    </row>
    <row r="141" spans="1:4" ht="27" customHeight="1" x14ac:dyDescent="0.25">
      <c r="A141" s="29"/>
      <c r="B141" s="5" t="s">
        <v>858</v>
      </c>
      <c r="C141" s="5" t="s">
        <v>859</v>
      </c>
      <c r="D141" s="4">
        <v>44074.34</v>
      </c>
    </row>
    <row r="142" spans="1:4" ht="27" customHeight="1" x14ac:dyDescent="0.25">
      <c r="A142" s="27">
        <v>46</v>
      </c>
      <c r="B142" s="24" t="s">
        <v>51</v>
      </c>
      <c r="C142" s="25"/>
      <c r="D142" s="26"/>
    </row>
    <row r="143" spans="1:4" ht="24" customHeight="1" x14ac:dyDescent="0.25">
      <c r="A143" s="29"/>
      <c r="B143" s="5" t="s">
        <v>446</v>
      </c>
      <c r="C143" s="5" t="s">
        <v>184</v>
      </c>
      <c r="D143" s="4">
        <v>75214.61</v>
      </c>
    </row>
    <row r="144" spans="1:4" ht="24" customHeight="1" x14ac:dyDescent="0.25">
      <c r="A144" s="27">
        <v>47</v>
      </c>
      <c r="B144" s="24" t="s">
        <v>52</v>
      </c>
      <c r="C144" s="25"/>
      <c r="D144" s="26"/>
    </row>
    <row r="145" spans="1:4" ht="22.5" customHeight="1" x14ac:dyDescent="0.25">
      <c r="A145" s="28"/>
      <c r="B145" s="5" t="s">
        <v>848</v>
      </c>
      <c r="C145" s="5" t="s">
        <v>184</v>
      </c>
      <c r="D145" s="4">
        <v>78658.48</v>
      </c>
    </row>
    <row r="146" spans="1:4" ht="21" customHeight="1" x14ac:dyDescent="0.25">
      <c r="A146" s="28"/>
      <c r="B146" s="5" t="s">
        <v>849</v>
      </c>
      <c r="C146" s="5" t="s">
        <v>379</v>
      </c>
      <c r="D146" s="4">
        <v>51193.91</v>
      </c>
    </row>
    <row r="147" spans="1:4" ht="21" customHeight="1" x14ac:dyDescent="0.25">
      <c r="A147" s="29"/>
      <c r="B147" s="5" t="s">
        <v>850</v>
      </c>
      <c r="C147" s="5" t="s">
        <v>182</v>
      </c>
      <c r="D147" s="4">
        <v>50681.03</v>
      </c>
    </row>
    <row r="148" spans="1:4" ht="21" customHeight="1" x14ac:dyDescent="0.25">
      <c r="A148" s="27">
        <v>48</v>
      </c>
      <c r="B148" s="24" t="s">
        <v>53</v>
      </c>
      <c r="C148" s="25"/>
      <c r="D148" s="26"/>
    </row>
    <row r="149" spans="1:4" ht="22.5" customHeight="1" x14ac:dyDescent="0.25">
      <c r="A149" s="28"/>
      <c r="B149" s="5" t="s">
        <v>800</v>
      </c>
      <c r="C149" s="5" t="s">
        <v>184</v>
      </c>
      <c r="D149" s="4">
        <v>72184.81</v>
      </c>
    </row>
    <row r="150" spans="1:4" ht="20.25" customHeight="1" x14ac:dyDescent="0.25">
      <c r="A150" s="28"/>
      <c r="B150" s="5" t="s">
        <v>801</v>
      </c>
      <c r="C150" s="5" t="s">
        <v>672</v>
      </c>
      <c r="D150" s="4">
        <v>62403.5</v>
      </c>
    </row>
    <row r="151" spans="1:4" ht="20.25" customHeight="1" x14ac:dyDescent="0.25">
      <c r="A151" s="29"/>
      <c r="B151" s="5" t="s">
        <v>802</v>
      </c>
      <c r="C151" s="5" t="s">
        <v>674</v>
      </c>
      <c r="D151" s="4">
        <v>32030.65</v>
      </c>
    </row>
    <row r="152" spans="1:4" ht="20.25" customHeight="1" x14ac:dyDescent="0.25">
      <c r="A152" s="27">
        <v>49</v>
      </c>
      <c r="B152" s="24" t="s">
        <v>54</v>
      </c>
      <c r="C152" s="25"/>
      <c r="D152" s="26"/>
    </row>
    <row r="153" spans="1:4" ht="22.5" customHeight="1" x14ac:dyDescent="0.25">
      <c r="A153" s="28"/>
      <c r="B153" s="5" t="s">
        <v>277</v>
      </c>
      <c r="C153" s="5" t="s">
        <v>184</v>
      </c>
      <c r="D153" s="4">
        <v>59871.14</v>
      </c>
    </row>
    <row r="154" spans="1:4" ht="20.25" customHeight="1" x14ac:dyDescent="0.25">
      <c r="A154" s="28"/>
      <c r="B154" s="5" t="s">
        <v>278</v>
      </c>
      <c r="C154" s="5" t="s">
        <v>182</v>
      </c>
      <c r="D154" s="4">
        <v>75859.87</v>
      </c>
    </row>
    <row r="155" spans="1:4" ht="20.25" customHeight="1" x14ac:dyDescent="0.25">
      <c r="A155" s="28"/>
      <c r="B155" s="5" t="s">
        <v>279</v>
      </c>
      <c r="C155" s="5" t="s">
        <v>280</v>
      </c>
      <c r="D155" s="4">
        <v>41091.199999999997</v>
      </c>
    </row>
    <row r="156" spans="1:4" ht="20.25" customHeight="1" x14ac:dyDescent="0.25">
      <c r="A156" s="29"/>
      <c r="B156" s="5" t="s">
        <v>281</v>
      </c>
      <c r="C156" s="5" t="s">
        <v>282</v>
      </c>
      <c r="D156" s="4">
        <v>32003</v>
      </c>
    </row>
    <row r="157" spans="1:4" ht="20.25" customHeight="1" x14ac:dyDescent="0.25">
      <c r="A157" s="27">
        <v>50</v>
      </c>
      <c r="B157" s="24" t="s">
        <v>55</v>
      </c>
      <c r="C157" s="25"/>
      <c r="D157" s="26"/>
    </row>
    <row r="158" spans="1:4" ht="19.5" customHeight="1" x14ac:dyDescent="0.25">
      <c r="A158" s="28"/>
      <c r="B158" s="5" t="s">
        <v>670</v>
      </c>
      <c r="C158" s="5" t="s">
        <v>184</v>
      </c>
      <c r="D158" s="4">
        <v>74485.66</v>
      </c>
    </row>
    <row r="159" spans="1:4" ht="19.5" customHeight="1" x14ac:dyDescent="0.25">
      <c r="A159" s="28"/>
      <c r="B159" s="5" t="s">
        <v>671</v>
      </c>
      <c r="C159" s="5" t="s">
        <v>672</v>
      </c>
      <c r="D159" s="4">
        <v>50749.67</v>
      </c>
    </row>
    <row r="160" spans="1:4" ht="19.5" customHeight="1" x14ac:dyDescent="0.25">
      <c r="A160" s="29"/>
      <c r="B160" s="5" t="s">
        <v>673</v>
      </c>
      <c r="C160" s="5" t="s">
        <v>674</v>
      </c>
      <c r="D160" s="4">
        <v>54787.040000000001</v>
      </c>
    </row>
    <row r="161" spans="1:4" ht="19.5" customHeight="1" x14ac:dyDescent="0.25">
      <c r="A161" s="27">
        <v>51</v>
      </c>
      <c r="B161" s="24" t="s">
        <v>56</v>
      </c>
      <c r="C161" s="25"/>
      <c r="D161" s="26"/>
    </row>
    <row r="162" spans="1:4" ht="21.75" customHeight="1" x14ac:dyDescent="0.25">
      <c r="A162" s="28"/>
      <c r="B162" s="5" t="s">
        <v>453</v>
      </c>
      <c r="C162" s="5" t="s">
        <v>184</v>
      </c>
      <c r="D162" s="4">
        <v>68842.820000000007</v>
      </c>
    </row>
    <row r="163" spans="1:4" ht="24" customHeight="1" x14ac:dyDescent="0.25">
      <c r="A163" s="28"/>
      <c r="B163" s="5" t="s">
        <v>454</v>
      </c>
      <c r="C163" s="5" t="s">
        <v>455</v>
      </c>
      <c r="D163" s="4">
        <v>33729.15</v>
      </c>
    </row>
    <row r="164" spans="1:4" ht="21" customHeight="1" x14ac:dyDescent="0.25">
      <c r="A164" s="28"/>
      <c r="B164" s="5" t="s">
        <v>456</v>
      </c>
      <c r="C164" s="5" t="s">
        <v>457</v>
      </c>
      <c r="D164" s="4">
        <v>37198.15</v>
      </c>
    </row>
    <row r="165" spans="1:4" ht="21" customHeight="1" x14ac:dyDescent="0.25">
      <c r="A165" s="28"/>
      <c r="B165" s="5" t="s">
        <v>458</v>
      </c>
      <c r="C165" s="5" t="s">
        <v>459</v>
      </c>
      <c r="D165" s="4">
        <v>35029.93</v>
      </c>
    </row>
    <row r="166" spans="1:4" ht="21" customHeight="1" x14ac:dyDescent="0.25">
      <c r="A166" s="29"/>
      <c r="B166" s="5" t="s">
        <v>460</v>
      </c>
      <c r="C166" s="5" t="s">
        <v>461</v>
      </c>
      <c r="D166" s="4">
        <v>56537.85</v>
      </c>
    </row>
    <row r="167" spans="1:4" ht="21" customHeight="1" x14ac:dyDescent="0.25">
      <c r="A167" s="27">
        <v>52</v>
      </c>
      <c r="B167" s="24" t="s">
        <v>57</v>
      </c>
      <c r="C167" s="25"/>
      <c r="D167" s="26"/>
    </row>
    <row r="168" spans="1:4" ht="22.5" customHeight="1" x14ac:dyDescent="0.25">
      <c r="A168" s="28"/>
      <c r="B168" s="5" t="s">
        <v>412</v>
      </c>
      <c r="C168" s="5" t="s">
        <v>184</v>
      </c>
      <c r="D168" s="4">
        <v>71329.84</v>
      </c>
    </row>
    <row r="169" spans="1:4" ht="24" customHeight="1" x14ac:dyDescent="0.25">
      <c r="A169" s="28"/>
      <c r="B169" s="5" t="s">
        <v>413</v>
      </c>
      <c r="C169" s="5" t="s">
        <v>182</v>
      </c>
      <c r="D169" s="4">
        <v>51143.46</v>
      </c>
    </row>
    <row r="170" spans="1:4" ht="24" customHeight="1" x14ac:dyDescent="0.25">
      <c r="A170" s="29"/>
      <c r="B170" s="5" t="s">
        <v>414</v>
      </c>
      <c r="C170" s="5" t="s">
        <v>180</v>
      </c>
      <c r="D170" s="4">
        <v>54689.86</v>
      </c>
    </row>
    <row r="171" spans="1:4" ht="24" customHeight="1" x14ac:dyDescent="0.25">
      <c r="A171" s="27">
        <v>53</v>
      </c>
      <c r="B171" s="24" t="s">
        <v>58</v>
      </c>
      <c r="C171" s="25"/>
      <c r="D171" s="26"/>
    </row>
    <row r="172" spans="1:4" ht="24" customHeight="1" x14ac:dyDescent="0.25">
      <c r="A172" s="28"/>
      <c r="B172" s="5" t="s">
        <v>811</v>
      </c>
      <c r="C172" s="5" t="s">
        <v>184</v>
      </c>
      <c r="D172" s="4">
        <v>61097.440000000002</v>
      </c>
    </row>
    <row r="173" spans="1:4" ht="20.25" customHeight="1" x14ac:dyDescent="0.25">
      <c r="A173" s="28"/>
      <c r="B173" s="5" t="s">
        <v>812</v>
      </c>
      <c r="C173" s="5" t="s">
        <v>309</v>
      </c>
      <c r="D173" s="4">
        <v>91506.59</v>
      </c>
    </row>
    <row r="174" spans="1:4" ht="20.25" customHeight="1" x14ac:dyDescent="0.25">
      <c r="A174" s="29"/>
      <c r="B174" s="5" t="s">
        <v>813</v>
      </c>
      <c r="C174" s="5" t="s">
        <v>464</v>
      </c>
      <c r="D174" s="4">
        <v>88925.03</v>
      </c>
    </row>
    <row r="175" spans="1:4" ht="20.25" customHeight="1" x14ac:dyDescent="0.25">
      <c r="A175" s="27">
        <v>54</v>
      </c>
      <c r="B175" s="24" t="s">
        <v>59</v>
      </c>
      <c r="C175" s="25"/>
      <c r="D175" s="26"/>
    </row>
    <row r="176" spans="1:4" ht="21.75" customHeight="1" x14ac:dyDescent="0.25">
      <c r="A176" s="28"/>
      <c r="B176" s="5" t="s">
        <v>729</v>
      </c>
      <c r="C176" s="5" t="s">
        <v>184</v>
      </c>
      <c r="D176" s="4">
        <v>79816</v>
      </c>
    </row>
    <row r="177" spans="1:4" ht="19.5" customHeight="1" x14ac:dyDescent="0.25">
      <c r="A177" s="28"/>
      <c r="B177" s="5" t="s">
        <v>730</v>
      </c>
      <c r="C177" s="5" t="s">
        <v>684</v>
      </c>
      <c r="D177" s="4">
        <v>48374.559999999998</v>
      </c>
    </row>
    <row r="178" spans="1:4" ht="19.5" customHeight="1" x14ac:dyDescent="0.25">
      <c r="A178" s="28"/>
      <c r="B178" s="5" t="s">
        <v>731</v>
      </c>
      <c r="C178" s="5" t="s">
        <v>180</v>
      </c>
      <c r="D178" s="4">
        <v>45997.26</v>
      </c>
    </row>
    <row r="179" spans="1:4" ht="19.5" customHeight="1" x14ac:dyDescent="0.25">
      <c r="A179" s="28"/>
      <c r="B179" s="5" t="s">
        <v>732</v>
      </c>
      <c r="C179" s="5" t="s">
        <v>180</v>
      </c>
      <c r="D179" s="4">
        <v>53184.08</v>
      </c>
    </row>
    <row r="180" spans="1:4" ht="19.5" customHeight="1" x14ac:dyDescent="0.25">
      <c r="A180" s="29"/>
      <c r="B180" s="5" t="s">
        <v>733</v>
      </c>
      <c r="C180" s="5" t="s">
        <v>180</v>
      </c>
      <c r="D180" s="4">
        <v>48663.1</v>
      </c>
    </row>
    <row r="181" spans="1:4" ht="19.5" customHeight="1" x14ac:dyDescent="0.25">
      <c r="A181" s="27">
        <v>55</v>
      </c>
      <c r="B181" s="24" t="s">
        <v>60</v>
      </c>
      <c r="C181" s="25"/>
      <c r="D181" s="26"/>
    </row>
    <row r="182" spans="1:4" ht="18.75" customHeight="1" x14ac:dyDescent="0.25">
      <c r="A182" s="28"/>
      <c r="B182" s="5" t="s">
        <v>342</v>
      </c>
      <c r="C182" s="5" t="s">
        <v>338</v>
      </c>
      <c r="D182" s="4">
        <v>79619.86</v>
      </c>
    </row>
    <row r="183" spans="1:4" ht="18.75" customHeight="1" x14ac:dyDescent="0.25">
      <c r="A183" s="28"/>
      <c r="B183" s="5" t="s">
        <v>343</v>
      </c>
      <c r="C183" s="5" t="s">
        <v>182</v>
      </c>
      <c r="D183" s="4">
        <v>54149.84</v>
      </c>
    </row>
    <row r="184" spans="1:4" ht="18.75" customHeight="1" x14ac:dyDescent="0.25">
      <c r="A184" s="29"/>
      <c r="B184" s="5" t="s">
        <v>344</v>
      </c>
      <c r="C184" s="5" t="s">
        <v>345</v>
      </c>
      <c r="D184" s="4">
        <v>58092.39</v>
      </c>
    </row>
    <row r="185" spans="1:4" ht="18.75" customHeight="1" x14ac:dyDescent="0.25">
      <c r="A185" s="27">
        <v>56</v>
      </c>
      <c r="B185" s="24" t="s">
        <v>61</v>
      </c>
      <c r="C185" s="25"/>
      <c r="D185" s="26"/>
    </row>
    <row r="186" spans="1:4" ht="21" customHeight="1" x14ac:dyDescent="0.25">
      <c r="A186" s="28"/>
      <c r="B186" s="5" t="s">
        <v>393</v>
      </c>
      <c r="C186" s="5" t="s">
        <v>184</v>
      </c>
      <c r="D186" s="4">
        <v>77839.55</v>
      </c>
    </row>
    <row r="187" spans="1:4" ht="20.25" customHeight="1" x14ac:dyDescent="0.25">
      <c r="A187" s="28"/>
      <c r="B187" s="5" t="s">
        <v>394</v>
      </c>
      <c r="C187" s="5" t="s">
        <v>379</v>
      </c>
      <c r="D187" s="4">
        <v>69659.679999999993</v>
      </c>
    </row>
    <row r="188" spans="1:4" ht="20.25" customHeight="1" x14ac:dyDescent="0.25">
      <c r="A188" s="29"/>
      <c r="B188" s="5" t="s">
        <v>395</v>
      </c>
      <c r="C188" s="5" t="s">
        <v>396</v>
      </c>
      <c r="D188" s="4">
        <v>48815.3</v>
      </c>
    </row>
    <row r="189" spans="1:4" ht="20.25" customHeight="1" x14ac:dyDescent="0.25">
      <c r="A189" s="27">
        <v>57</v>
      </c>
      <c r="B189" s="24" t="s">
        <v>62</v>
      </c>
      <c r="C189" s="25"/>
      <c r="D189" s="26"/>
    </row>
    <row r="190" spans="1:4" ht="26.25" customHeight="1" x14ac:dyDescent="0.25">
      <c r="A190" s="29"/>
      <c r="B190" s="5" t="s">
        <v>797</v>
      </c>
      <c r="C190" s="5" t="s">
        <v>184</v>
      </c>
      <c r="D190" s="4">
        <v>83910.33</v>
      </c>
    </row>
    <row r="191" spans="1:4" ht="22.5" customHeight="1" x14ac:dyDescent="0.25">
      <c r="A191" s="27">
        <v>58</v>
      </c>
      <c r="B191" s="24" t="s">
        <v>63</v>
      </c>
      <c r="C191" s="25"/>
      <c r="D191" s="26"/>
    </row>
    <row r="192" spans="1:4" ht="23.25" customHeight="1" x14ac:dyDescent="0.25">
      <c r="A192" s="28"/>
      <c r="B192" s="5" t="s">
        <v>855</v>
      </c>
      <c r="C192" s="5" t="s">
        <v>184</v>
      </c>
      <c r="D192" s="4">
        <v>74093.16</v>
      </c>
    </row>
    <row r="193" spans="1:4" ht="21" customHeight="1" x14ac:dyDescent="0.25">
      <c r="A193" s="28"/>
      <c r="B193" s="5" t="s">
        <v>909</v>
      </c>
      <c r="C193" s="5" t="s">
        <v>856</v>
      </c>
      <c r="D193" s="4">
        <v>46877.120000000003</v>
      </c>
    </row>
    <row r="194" spans="1:4" ht="21" customHeight="1" x14ac:dyDescent="0.25">
      <c r="A194" s="29"/>
      <c r="B194" s="5" t="s">
        <v>857</v>
      </c>
      <c r="C194" s="5" t="s">
        <v>856</v>
      </c>
      <c r="D194" s="4">
        <v>45925.66</v>
      </c>
    </row>
    <row r="195" spans="1:4" ht="21" customHeight="1" x14ac:dyDescent="0.25">
      <c r="A195" s="27">
        <v>59</v>
      </c>
      <c r="B195" s="24" t="s">
        <v>64</v>
      </c>
      <c r="C195" s="25"/>
      <c r="D195" s="26"/>
    </row>
    <row r="196" spans="1:4" ht="22.5" customHeight="1" x14ac:dyDescent="0.25">
      <c r="A196" s="28"/>
      <c r="B196" s="5" t="s">
        <v>272</v>
      </c>
      <c r="C196" s="5" t="s">
        <v>184</v>
      </c>
      <c r="D196" s="4">
        <v>72510.31</v>
      </c>
    </row>
    <row r="197" spans="1:4" ht="18.75" customHeight="1" x14ac:dyDescent="0.25">
      <c r="A197" s="28"/>
      <c r="B197" s="5" t="s">
        <v>273</v>
      </c>
      <c r="C197" s="5" t="s">
        <v>274</v>
      </c>
      <c r="D197" s="4">
        <v>56916.67</v>
      </c>
    </row>
    <row r="198" spans="1:4" ht="18.75" customHeight="1" x14ac:dyDescent="0.25">
      <c r="A198" s="29"/>
      <c r="B198" s="5" t="s">
        <v>275</v>
      </c>
      <c r="C198" s="5" t="s">
        <v>182</v>
      </c>
      <c r="D198" s="4">
        <v>43933.08</v>
      </c>
    </row>
    <row r="199" spans="1:4" ht="18.75" customHeight="1" x14ac:dyDescent="0.25">
      <c r="A199" s="27">
        <v>60</v>
      </c>
      <c r="B199" s="24" t="s">
        <v>65</v>
      </c>
      <c r="C199" s="25"/>
      <c r="D199" s="26"/>
    </row>
    <row r="200" spans="1:4" ht="24" customHeight="1" x14ac:dyDescent="0.25">
      <c r="A200" s="28"/>
      <c r="B200" s="5" t="s">
        <v>661</v>
      </c>
      <c r="C200" s="5" t="s">
        <v>662</v>
      </c>
      <c r="D200" s="4">
        <f>(785722.39-33031.89)/10</f>
        <v>75269.05</v>
      </c>
    </row>
    <row r="201" spans="1:4" ht="20.25" customHeight="1" x14ac:dyDescent="0.25">
      <c r="A201" s="28"/>
      <c r="B201" s="5" t="s">
        <v>663</v>
      </c>
      <c r="C201" s="5" t="s">
        <v>664</v>
      </c>
      <c r="D201" s="4">
        <f>654542.92/12</f>
        <v>54545.243333333339</v>
      </c>
    </row>
    <row r="202" spans="1:4" ht="20.25" customHeight="1" x14ac:dyDescent="0.25">
      <c r="A202" s="28"/>
      <c r="B202" s="5" t="s">
        <v>665</v>
      </c>
      <c r="C202" s="5" t="s">
        <v>182</v>
      </c>
      <c r="D202" s="4">
        <f>733552.81/12</f>
        <v>61129.40083333334</v>
      </c>
    </row>
    <row r="203" spans="1:4" ht="20.25" customHeight="1" x14ac:dyDescent="0.25">
      <c r="A203" s="29"/>
      <c r="B203" s="5" t="s">
        <v>666</v>
      </c>
      <c r="C203" s="5" t="s">
        <v>667</v>
      </c>
      <c r="D203" s="4">
        <f>651896.37/12</f>
        <v>54324.697500000002</v>
      </c>
    </row>
    <row r="204" spans="1:4" ht="20.25" customHeight="1" x14ac:dyDescent="0.25">
      <c r="A204" s="27">
        <v>61</v>
      </c>
      <c r="B204" s="24" t="s">
        <v>66</v>
      </c>
      <c r="C204" s="25"/>
      <c r="D204" s="26"/>
    </row>
    <row r="205" spans="1:4" ht="22.5" customHeight="1" x14ac:dyDescent="0.25">
      <c r="A205" s="28"/>
      <c r="B205" s="5" t="s">
        <v>289</v>
      </c>
      <c r="C205" s="5" t="s">
        <v>184</v>
      </c>
      <c r="D205" s="4">
        <v>68948.2</v>
      </c>
    </row>
    <row r="206" spans="1:4" ht="21.75" customHeight="1" x14ac:dyDescent="0.25">
      <c r="A206" s="28"/>
      <c r="B206" s="5" t="s">
        <v>290</v>
      </c>
      <c r="C206" s="5" t="s">
        <v>291</v>
      </c>
      <c r="D206" s="4">
        <v>64584.93</v>
      </c>
    </row>
    <row r="207" spans="1:4" ht="21.75" customHeight="1" x14ac:dyDescent="0.25">
      <c r="A207" s="28"/>
      <c r="B207" s="5" t="s">
        <v>292</v>
      </c>
      <c r="C207" s="5" t="s">
        <v>293</v>
      </c>
      <c r="D207" s="4">
        <v>37889.33</v>
      </c>
    </row>
    <row r="208" spans="1:4" ht="21.75" customHeight="1" x14ac:dyDescent="0.25">
      <c r="A208" s="28"/>
      <c r="B208" s="5" t="s">
        <v>294</v>
      </c>
      <c r="C208" s="5" t="s">
        <v>291</v>
      </c>
      <c r="D208" s="4">
        <v>56101.72</v>
      </c>
    </row>
    <row r="209" spans="1:4" ht="21.75" customHeight="1" x14ac:dyDescent="0.25">
      <c r="A209" s="29"/>
      <c r="B209" s="5" t="s">
        <v>295</v>
      </c>
      <c r="C209" s="5" t="s">
        <v>296</v>
      </c>
      <c r="D209" s="4">
        <v>51827.48</v>
      </c>
    </row>
    <row r="210" spans="1:4" ht="21.75" customHeight="1" x14ac:dyDescent="0.25">
      <c r="A210" s="27">
        <v>62</v>
      </c>
      <c r="B210" s="24" t="s">
        <v>67</v>
      </c>
      <c r="C210" s="25"/>
      <c r="D210" s="26"/>
    </row>
    <row r="211" spans="1:4" ht="21" customHeight="1" x14ac:dyDescent="0.25">
      <c r="A211" s="29"/>
      <c r="B211" s="5" t="s">
        <v>632</v>
      </c>
      <c r="C211" s="5" t="s">
        <v>184</v>
      </c>
      <c r="D211" s="4">
        <v>58551.79</v>
      </c>
    </row>
    <row r="212" spans="1:4" ht="21" customHeight="1" x14ac:dyDescent="0.25">
      <c r="A212" s="27">
        <v>63</v>
      </c>
      <c r="B212" s="24" t="s">
        <v>68</v>
      </c>
      <c r="C212" s="25"/>
      <c r="D212" s="26"/>
    </row>
    <row r="213" spans="1:4" ht="21.75" customHeight="1" x14ac:dyDescent="0.25">
      <c r="A213" s="28"/>
      <c r="B213" s="5" t="s">
        <v>177</v>
      </c>
      <c r="C213" s="5" t="s">
        <v>178</v>
      </c>
      <c r="D213" s="4">
        <v>52126.26</v>
      </c>
    </row>
    <row r="214" spans="1:4" ht="19.5" customHeight="1" x14ac:dyDescent="0.25">
      <c r="A214" s="28"/>
      <c r="B214" s="5" t="s">
        <v>179</v>
      </c>
      <c r="C214" s="5" t="s">
        <v>180</v>
      </c>
      <c r="D214" s="4">
        <v>54837.03</v>
      </c>
    </row>
    <row r="215" spans="1:4" ht="19.5" customHeight="1" x14ac:dyDescent="0.25">
      <c r="A215" s="29"/>
      <c r="B215" s="5" t="s">
        <v>181</v>
      </c>
      <c r="C215" s="5" t="s">
        <v>182</v>
      </c>
      <c r="D215" s="4">
        <v>55950.35</v>
      </c>
    </row>
    <row r="216" spans="1:4" ht="19.5" customHeight="1" x14ac:dyDescent="0.25">
      <c r="A216" s="27">
        <v>64</v>
      </c>
      <c r="B216" s="24" t="s">
        <v>69</v>
      </c>
      <c r="C216" s="25"/>
      <c r="D216" s="26"/>
    </row>
    <row r="217" spans="1:4" ht="21.75" customHeight="1" x14ac:dyDescent="0.25">
      <c r="A217" s="28"/>
      <c r="B217" s="5" t="s">
        <v>864</v>
      </c>
      <c r="C217" s="5" t="s">
        <v>184</v>
      </c>
      <c r="D217" s="4">
        <v>69531.179999999993</v>
      </c>
    </row>
    <row r="218" spans="1:4" ht="23.25" customHeight="1" x14ac:dyDescent="0.25">
      <c r="A218" s="29"/>
      <c r="B218" s="5" t="s">
        <v>865</v>
      </c>
      <c r="C218" s="5" t="s">
        <v>180</v>
      </c>
      <c r="D218" s="4">
        <v>68418.320000000007</v>
      </c>
    </row>
    <row r="219" spans="1:4" ht="23.25" customHeight="1" x14ac:dyDescent="0.25">
      <c r="A219" s="27">
        <v>65</v>
      </c>
      <c r="B219" s="24" t="s">
        <v>70</v>
      </c>
      <c r="C219" s="25"/>
      <c r="D219" s="26"/>
    </row>
    <row r="220" spans="1:4" ht="22.5" customHeight="1" x14ac:dyDescent="0.25">
      <c r="A220" s="28"/>
      <c r="B220" s="5" t="s">
        <v>844</v>
      </c>
      <c r="C220" s="5" t="s">
        <v>184</v>
      </c>
      <c r="D220" s="4">
        <v>68324.289999999994</v>
      </c>
    </row>
    <row r="221" spans="1:4" ht="19.5" customHeight="1" x14ac:dyDescent="0.25">
      <c r="A221" s="28"/>
      <c r="B221" s="5" t="s">
        <v>845</v>
      </c>
      <c r="C221" s="5" t="s">
        <v>468</v>
      </c>
      <c r="D221" s="4">
        <v>53428.83</v>
      </c>
    </row>
    <row r="222" spans="1:4" ht="19.5" customHeight="1" x14ac:dyDescent="0.25">
      <c r="A222" s="29"/>
      <c r="B222" s="5" t="s">
        <v>846</v>
      </c>
      <c r="C222" s="5" t="s">
        <v>379</v>
      </c>
      <c r="D222" s="4">
        <v>33114.160000000003</v>
      </c>
    </row>
    <row r="223" spans="1:4" ht="19.5" customHeight="1" x14ac:dyDescent="0.25">
      <c r="A223" s="27">
        <v>66</v>
      </c>
      <c r="B223" s="24" t="s">
        <v>71</v>
      </c>
      <c r="C223" s="25"/>
      <c r="D223" s="26"/>
    </row>
    <row r="224" spans="1:4" ht="20.25" customHeight="1" x14ac:dyDescent="0.25">
      <c r="A224" s="28"/>
      <c r="B224" s="5" t="s">
        <v>803</v>
      </c>
      <c r="C224" s="5" t="s">
        <v>184</v>
      </c>
      <c r="D224" s="4">
        <v>74927.789999999994</v>
      </c>
    </row>
    <row r="225" spans="1:4" ht="20.25" customHeight="1" x14ac:dyDescent="0.25">
      <c r="A225" s="28"/>
      <c r="B225" s="5" t="s">
        <v>804</v>
      </c>
      <c r="C225" s="5" t="s">
        <v>674</v>
      </c>
      <c r="D225" s="4">
        <v>54535.95</v>
      </c>
    </row>
    <row r="226" spans="1:4" ht="20.25" customHeight="1" x14ac:dyDescent="0.25">
      <c r="A226" s="28"/>
      <c r="B226" s="5" t="s">
        <v>805</v>
      </c>
      <c r="C226" s="5" t="s">
        <v>672</v>
      </c>
      <c r="D226" s="4">
        <v>56978.77</v>
      </c>
    </row>
    <row r="227" spans="1:4" ht="20.25" customHeight="1" x14ac:dyDescent="0.25">
      <c r="A227" s="29"/>
      <c r="B227" s="5" t="s">
        <v>806</v>
      </c>
      <c r="C227" s="5" t="s">
        <v>674</v>
      </c>
      <c r="D227" s="4">
        <v>55573.52</v>
      </c>
    </row>
    <row r="228" spans="1:4" ht="20.25" customHeight="1" x14ac:dyDescent="0.25">
      <c r="A228" s="27">
        <v>67</v>
      </c>
      <c r="B228" s="24" t="s">
        <v>72</v>
      </c>
      <c r="C228" s="25"/>
      <c r="D228" s="26"/>
    </row>
    <row r="229" spans="1:4" ht="20.25" customHeight="1" x14ac:dyDescent="0.25">
      <c r="A229" s="28"/>
      <c r="B229" s="5" t="s">
        <v>466</v>
      </c>
      <c r="C229" s="5" t="s">
        <v>184</v>
      </c>
      <c r="D229" s="4">
        <v>141909.22</v>
      </c>
    </row>
    <row r="230" spans="1:4" ht="20.25" customHeight="1" x14ac:dyDescent="0.25">
      <c r="A230" s="28"/>
      <c r="B230" s="5" t="s">
        <v>467</v>
      </c>
      <c r="C230" s="5" t="s">
        <v>468</v>
      </c>
      <c r="D230" s="4">
        <v>68291.990000000005</v>
      </c>
    </row>
    <row r="231" spans="1:4" ht="20.25" customHeight="1" x14ac:dyDescent="0.25">
      <c r="A231" s="28"/>
      <c r="B231" s="5" t="s">
        <v>469</v>
      </c>
      <c r="C231" s="5" t="s">
        <v>470</v>
      </c>
      <c r="D231" s="4">
        <v>67151.960000000006</v>
      </c>
    </row>
    <row r="232" spans="1:4" ht="20.25" customHeight="1" x14ac:dyDescent="0.25">
      <c r="A232" s="28"/>
      <c r="B232" s="5" t="s">
        <v>471</v>
      </c>
      <c r="C232" s="5" t="s">
        <v>472</v>
      </c>
      <c r="D232" s="4">
        <v>60832.14</v>
      </c>
    </row>
    <row r="233" spans="1:4" ht="20.25" customHeight="1" x14ac:dyDescent="0.25">
      <c r="A233" s="29"/>
      <c r="B233" s="5" t="s">
        <v>473</v>
      </c>
      <c r="C233" s="5" t="s">
        <v>182</v>
      </c>
      <c r="D233" s="4">
        <v>66375.740000000005</v>
      </c>
    </row>
    <row r="234" spans="1:4" ht="20.25" customHeight="1" x14ac:dyDescent="0.25">
      <c r="A234" s="27">
        <v>68</v>
      </c>
      <c r="B234" s="24" t="s">
        <v>73</v>
      </c>
      <c r="C234" s="25"/>
      <c r="D234" s="26"/>
    </row>
    <row r="235" spans="1:4" ht="21.75" customHeight="1" x14ac:dyDescent="0.25">
      <c r="A235" s="28"/>
      <c r="B235" s="5" t="s">
        <v>862</v>
      </c>
      <c r="C235" s="5" t="s">
        <v>184</v>
      </c>
      <c r="D235" s="4">
        <v>68443.78</v>
      </c>
    </row>
    <row r="236" spans="1:4" ht="23.25" customHeight="1" x14ac:dyDescent="0.25">
      <c r="A236" s="29"/>
      <c r="B236" s="5" t="s">
        <v>863</v>
      </c>
      <c r="C236" s="5" t="s">
        <v>674</v>
      </c>
      <c r="D236" s="4">
        <v>58447.09</v>
      </c>
    </row>
    <row r="237" spans="1:4" ht="23.25" customHeight="1" x14ac:dyDescent="0.25">
      <c r="A237" s="27">
        <v>69</v>
      </c>
      <c r="B237" s="24" t="s">
        <v>74</v>
      </c>
      <c r="C237" s="25"/>
      <c r="D237" s="26"/>
    </row>
    <row r="238" spans="1:4" ht="23.25" customHeight="1" x14ac:dyDescent="0.25">
      <c r="A238" s="28"/>
      <c r="B238" s="5" t="s">
        <v>383</v>
      </c>
      <c r="C238" s="5" t="s">
        <v>184</v>
      </c>
      <c r="D238" s="4">
        <v>72186.53</v>
      </c>
    </row>
    <row r="239" spans="1:4" ht="20.25" customHeight="1" x14ac:dyDescent="0.25">
      <c r="A239" s="28"/>
      <c r="B239" s="5" t="s">
        <v>384</v>
      </c>
      <c r="C239" s="5" t="s">
        <v>379</v>
      </c>
      <c r="D239" s="4">
        <v>38916.660000000003</v>
      </c>
    </row>
    <row r="240" spans="1:4" ht="20.25" customHeight="1" x14ac:dyDescent="0.25">
      <c r="A240" s="28"/>
      <c r="B240" s="5" t="s">
        <v>385</v>
      </c>
      <c r="C240" s="5" t="s">
        <v>380</v>
      </c>
      <c r="D240" s="4">
        <v>49776.45</v>
      </c>
    </row>
    <row r="241" spans="1:4" ht="20.25" customHeight="1" x14ac:dyDescent="0.25">
      <c r="A241" s="28"/>
      <c r="B241" s="5" t="s">
        <v>386</v>
      </c>
      <c r="C241" s="5" t="s">
        <v>381</v>
      </c>
      <c r="D241" s="4">
        <v>68968.06</v>
      </c>
    </row>
    <row r="242" spans="1:4" ht="20.25" customHeight="1" x14ac:dyDescent="0.25">
      <c r="A242" s="29"/>
      <c r="B242" s="5" t="s">
        <v>387</v>
      </c>
      <c r="C242" s="5" t="s">
        <v>382</v>
      </c>
      <c r="D242" s="4">
        <v>58105.78</v>
      </c>
    </row>
    <row r="243" spans="1:4" ht="20.25" customHeight="1" x14ac:dyDescent="0.25">
      <c r="A243" s="27">
        <v>70</v>
      </c>
      <c r="B243" s="24" t="s">
        <v>75</v>
      </c>
      <c r="C243" s="25"/>
      <c r="D243" s="26"/>
    </row>
    <row r="244" spans="1:4" ht="22.5" customHeight="1" x14ac:dyDescent="0.25">
      <c r="A244" s="28"/>
      <c r="B244" s="5" t="s">
        <v>462</v>
      </c>
      <c r="C244" s="5" t="s">
        <v>184</v>
      </c>
      <c r="D244" s="4">
        <f>(1337269.67-41302.28)/12</f>
        <v>107997.28249999999</v>
      </c>
    </row>
    <row r="245" spans="1:4" ht="18.75" customHeight="1" x14ac:dyDescent="0.25">
      <c r="A245" s="28"/>
      <c r="B245" s="5" t="s">
        <v>463</v>
      </c>
      <c r="C245" s="5" t="s">
        <v>464</v>
      </c>
      <c r="D245" s="4">
        <f>(730648.6)/12</f>
        <v>60887.383333333331</v>
      </c>
    </row>
    <row r="246" spans="1:4" ht="18.75" customHeight="1" x14ac:dyDescent="0.25">
      <c r="A246" s="29"/>
      <c r="B246" s="5" t="s">
        <v>465</v>
      </c>
      <c r="C246" s="5" t="s">
        <v>182</v>
      </c>
      <c r="D246" s="4">
        <f>(669462.93-11822.68)/12</f>
        <v>54803.354166666664</v>
      </c>
    </row>
    <row r="247" spans="1:4" ht="18.75" customHeight="1" x14ac:dyDescent="0.25">
      <c r="A247" s="27">
        <v>71</v>
      </c>
      <c r="B247" s="24" t="s">
        <v>76</v>
      </c>
      <c r="C247" s="25"/>
      <c r="D247" s="26"/>
    </row>
    <row r="248" spans="1:4" ht="24" customHeight="1" x14ac:dyDescent="0.25">
      <c r="A248" s="28"/>
      <c r="B248" s="5" t="s">
        <v>777</v>
      </c>
      <c r="C248" s="5" t="s">
        <v>338</v>
      </c>
      <c r="D248" s="4">
        <v>62836.98</v>
      </c>
    </row>
    <row r="249" spans="1:4" ht="21" customHeight="1" x14ac:dyDescent="0.25">
      <c r="A249" s="28"/>
      <c r="B249" s="5" t="s">
        <v>778</v>
      </c>
      <c r="C249" s="5" t="s">
        <v>779</v>
      </c>
      <c r="D249" s="4">
        <v>53630.74</v>
      </c>
    </row>
    <row r="250" spans="1:4" ht="19.5" customHeight="1" x14ac:dyDescent="0.25">
      <c r="A250" s="28"/>
      <c r="B250" s="5" t="s">
        <v>780</v>
      </c>
      <c r="C250" s="5" t="s">
        <v>781</v>
      </c>
      <c r="D250" s="4">
        <v>45454.5</v>
      </c>
    </row>
    <row r="251" spans="1:4" ht="21" customHeight="1" x14ac:dyDescent="0.25">
      <c r="A251" s="29"/>
      <c r="B251" s="5" t="s">
        <v>782</v>
      </c>
      <c r="C251" s="5" t="s">
        <v>783</v>
      </c>
      <c r="D251" s="4">
        <v>67318.34</v>
      </c>
    </row>
    <row r="252" spans="1:4" ht="21" customHeight="1" x14ac:dyDescent="0.25">
      <c r="A252" s="27">
        <v>72</v>
      </c>
      <c r="B252" s="24" t="s">
        <v>77</v>
      </c>
      <c r="C252" s="25"/>
      <c r="D252" s="26"/>
    </row>
    <row r="253" spans="1:4" ht="21.75" customHeight="1" x14ac:dyDescent="0.25">
      <c r="A253" s="28"/>
      <c r="B253" s="5" t="s">
        <v>388</v>
      </c>
      <c r="C253" s="5" t="s">
        <v>184</v>
      </c>
      <c r="D253" s="4">
        <v>68734.66</v>
      </c>
    </row>
    <row r="254" spans="1:4" ht="21.75" customHeight="1" x14ac:dyDescent="0.25">
      <c r="A254" s="28"/>
      <c r="B254" s="5" t="s">
        <v>389</v>
      </c>
      <c r="C254" s="5" t="s">
        <v>379</v>
      </c>
      <c r="D254" s="4">
        <v>50784.29</v>
      </c>
    </row>
    <row r="255" spans="1:4" ht="21.75" customHeight="1" x14ac:dyDescent="0.25">
      <c r="A255" s="28"/>
      <c r="B255" s="5" t="s">
        <v>390</v>
      </c>
      <c r="C255" s="5" t="s">
        <v>391</v>
      </c>
      <c r="D255" s="4">
        <v>52647.72</v>
      </c>
    </row>
    <row r="256" spans="1:4" ht="21.75" customHeight="1" x14ac:dyDescent="0.25">
      <c r="A256" s="29"/>
      <c r="B256" s="5" t="s">
        <v>315</v>
      </c>
      <c r="C256" s="5" t="s">
        <v>392</v>
      </c>
      <c r="D256" s="4">
        <v>49483.48</v>
      </c>
    </row>
    <row r="257" spans="1:4" ht="21.75" customHeight="1" x14ac:dyDescent="0.25">
      <c r="A257" s="27">
        <v>73</v>
      </c>
      <c r="B257" s="24" t="s">
        <v>105</v>
      </c>
      <c r="C257" s="25"/>
      <c r="D257" s="26"/>
    </row>
    <row r="258" spans="1:4" ht="24.75" customHeight="1" x14ac:dyDescent="0.25">
      <c r="A258" s="28"/>
      <c r="B258" s="5" t="s">
        <v>246</v>
      </c>
      <c r="C258" s="5" t="s">
        <v>146</v>
      </c>
      <c r="D258" s="4">
        <v>77812.23</v>
      </c>
    </row>
    <row r="259" spans="1:4" ht="21" customHeight="1" x14ac:dyDescent="0.25">
      <c r="A259" s="28"/>
      <c r="B259" s="5" t="s">
        <v>247</v>
      </c>
      <c r="C259" s="5" t="s">
        <v>201</v>
      </c>
      <c r="D259" s="4">
        <v>69494.47</v>
      </c>
    </row>
    <row r="260" spans="1:4" ht="21" customHeight="1" x14ac:dyDescent="0.25">
      <c r="A260" s="28"/>
      <c r="B260" s="5" t="s">
        <v>248</v>
      </c>
      <c r="C260" s="5" t="s">
        <v>201</v>
      </c>
      <c r="D260" s="4">
        <v>68096.3</v>
      </c>
    </row>
    <row r="261" spans="1:4" ht="21" customHeight="1" x14ac:dyDescent="0.25">
      <c r="A261" s="28"/>
      <c r="B261" s="5" t="s">
        <v>249</v>
      </c>
      <c r="C261" s="5" t="s">
        <v>201</v>
      </c>
      <c r="D261" s="4">
        <v>74010.69</v>
      </c>
    </row>
    <row r="262" spans="1:4" ht="21" customHeight="1" x14ac:dyDescent="0.25">
      <c r="A262" s="28"/>
      <c r="B262" s="5" t="s">
        <v>250</v>
      </c>
      <c r="C262" s="5" t="s">
        <v>201</v>
      </c>
      <c r="D262" s="4">
        <v>67419.12</v>
      </c>
    </row>
    <row r="263" spans="1:4" ht="21" customHeight="1" x14ac:dyDescent="0.25">
      <c r="A263" s="29"/>
      <c r="B263" s="5" t="s">
        <v>251</v>
      </c>
      <c r="C263" s="5" t="s">
        <v>252</v>
      </c>
      <c r="D263" s="4">
        <v>35190.449999999997</v>
      </c>
    </row>
    <row r="264" spans="1:4" ht="30" customHeight="1" x14ac:dyDescent="0.25">
      <c r="A264" s="27">
        <v>74</v>
      </c>
      <c r="B264" s="24" t="s">
        <v>106</v>
      </c>
      <c r="C264" s="25"/>
      <c r="D264" s="26"/>
    </row>
    <row r="265" spans="1:4" ht="23.25" customHeight="1" x14ac:dyDescent="0.25">
      <c r="A265" s="28"/>
      <c r="B265" s="5" t="s">
        <v>716</v>
      </c>
      <c r="C265" s="5" t="s">
        <v>311</v>
      </c>
      <c r="D265" s="4">
        <v>98085.98</v>
      </c>
    </row>
    <row r="266" spans="1:4" ht="18.75" customHeight="1" x14ac:dyDescent="0.25">
      <c r="A266" s="28"/>
      <c r="B266" s="5" t="s">
        <v>717</v>
      </c>
      <c r="C266" s="5" t="s">
        <v>718</v>
      </c>
      <c r="D266" s="4">
        <v>47354.84</v>
      </c>
    </row>
    <row r="267" spans="1:4" ht="18.75" customHeight="1" x14ac:dyDescent="0.25">
      <c r="A267" s="28"/>
      <c r="B267" s="5" t="s">
        <v>719</v>
      </c>
      <c r="C267" s="5" t="s">
        <v>720</v>
      </c>
      <c r="D267" s="4">
        <v>43131.519999999997</v>
      </c>
    </row>
    <row r="268" spans="1:4" ht="18.75" customHeight="1" x14ac:dyDescent="0.25">
      <c r="A268" s="28"/>
      <c r="B268" s="5" t="s">
        <v>721</v>
      </c>
      <c r="C268" s="5" t="s">
        <v>201</v>
      </c>
      <c r="D268" s="4">
        <v>65226.879999999997</v>
      </c>
    </row>
    <row r="269" spans="1:4" ht="18.75" customHeight="1" x14ac:dyDescent="0.25">
      <c r="A269" s="28"/>
      <c r="B269" s="5" t="s">
        <v>722</v>
      </c>
      <c r="C269" s="5" t="s">
        <v>723</v>
      </c>
      <c r="D269" s="4">
        <v>72664.78</v>
      </c>
    </row>
    <row r="270" spans="1:4" ht="18.75" customHeight="1" x14ac:dyDescent="0.25">
      <c r="A270" s="29"/>
      <c r="B270" s="5" t="s">
        <v>724</v>
      </c>
      <c r="C270" s="5" t="s">
        <v>352</v>
      </c>
      <c r="D270" s="4">
        <v>37448.76</v>
      </c>
    </row>
    <row r="271" spans="1:4" ht="30.75" customHeight="1" x14ac:dyDescent="0.25">
      <c r="A271" s="27">
        <v>75</v>
      </c>
      <c r="B271" s="24" t="s">
        <v>107</v>
      </c>
      <c r="C271" s="25"/>
      <c r="D271" s="26"/>
    </row>
    <row r="272" spans="1:4" ht="22.5" customHeight="1" x14ac:dyDescent="0.25">
      <c r="A272" s="28"/>
      <c r="B272" s="5" t="s">
        <v>423</v>
      </c>
      <c r="C272" s="5" t="s">
        <v>146</v>
      </c>
      <c r="D272" s="4">
        <v>68094.25</v>
      </c>
    </row>
    <row r="273" spans="1:4" ht="20.25" customHeight="1" x14ac:dyDescent="0.25">
      <c r="A273" s="28"/>
      <c r="B273" s="5" t="s">
        <v>424</v>
      </c>
      <c r="C273" s="5" t="s">
        <v>425</v>
      </c>
      <c r="D273" s="4">
        <v>61730.83</v>
      </c>
    </row>
    <row r="274" spans="1:4" ht="20.25" customHeight="1" x14ac:dyDescent="0.25">
      <c r="A274" s="28"/>
      <c r="B274" s="5" t="s">
        <v>426</v>
      </c>
      <c r="C274" s="5" t="s">
        <v>167</v>
      </c>
      <c r="D274" s="4">
        <v>60070.33</v>
      </c>
    </row>
    <row r="275" spans="1:4" ht="20.25" customHeight="1" x14ac:dyDescent="0.25">
      <c r="A275" s="28"/>
      <c r="B275" s="5" t="s">
        <v>427</v>
      </c>
      <c r="C275" s="5" t="s">
        <v>428</v>
      </c>
      <c r="D275" s="4">
        <v>85704.71</v>
      </c>
    </row>
    <row r="276" spans="1:4" ht="20.25" customHeight="1" x14ac:dyDescent="0.25">
      <c r="A276" s="29"/>
      <c r="B276" s="5" t="s">
        <v>429</v>
      </c>
      <c r="C276" s="5" t="s">
        <v>430</v>
      </c>
      <c r="D276" s="4">
        <v>102330.99</v>
      </c>
    </row>
    <row r="277" spans="1:4" ht="20.25" customHeight="1" x14ac:dyDescent="0.25">
      <c r="A277" s="27">
        <v>76</v>
      </c>
      <c r="B277" s="24" t="s">
        <v>108</v>
      </c>
      <c r="C277" s="25"/>
      <c r="D277" s="26"/>
    </row>
    <row r="278" spans="1:4" ht="21" customHeight="1" x14ac:dyDescent="0.25">
      <c r="A278" s="28"/>
      <c r="B278" s="5" t="s">
        <v>431</v>
      </c>
      <c r="C278" s="5" t="s">
        <v>146</v>
      </c>
      <c r="D278" s="4">
        <f>(1079984.98-5826.18-35943-81478.81)/12</f>
        <v>79728.082500000004</v>
      </c>
    </row>
    <row r="279" spans="1:4" ht="20.25" customHeight="1" x14ac:dyDescent="0.25">
      <c r="A279" s="28"/>
      <c r="B279" s="5" t="s">
        <v>910</v>
      </c>
      <c r="C279" s="5" t="s">
        <v>197</v>
      </c>
      <c r="D279" s="4">
        <f>(539196.94)/12</f>
        <v>44933.078333333331</v>
      </c>
    </row>
    <row r="280" spans="1:4" ht="20.25" customHeight="1" x14ac:dyDescent="0.25">
      <c r="A280" s="28"/>
      <c r="B280" s="5" t="s">
        <v>432</v>
      </c>
      <c r="C280" s="5" t="s">
        <v>228</v>
      </c>
      <c r="D280" s="4">
        <f>(828479.34)/12</f>
        <v>69039.944999999992</v>
      </c>
    </row>
    <row r="281" spans="1:4" ht="20.25" customHeight="1" x14ac:dyDescent="0.25">
      <c r="A281" s="28"/>
      <c r="B281" s="5" t="s">
        <v>433</v>
      </c>
      <c r="C281" s="5" t="s">
        <v>206</v>
      </c>
      <c r="D281" s="4">
        <f>509683.31/12</f>
        <v>42473.609166666669</v>
      </c>
    </row>
    <row r="282" spans="1:4" ht="20.25" customHeight="1" x14ac:dyDescent="0.25">
      <c r="A282" s="28"/>
      <c r="B282" s="5" t="s">
        <v>434</v>
      </c>
      <c r="C282" s="5" t="s">
        <v>228</v>
      </c>
      <c r="D282" s="4">
        <f>(550381.72-5091.09)/12</f>
        <v>45440.885833333334</v>
      </c>
    </row>
    <row r="283" spans="1:4" ht="20.25" customHeight="1" x14ac:dyDescent="0.25">
      <c r="A283" s="29"/>
      <c r="B283" s="5" t="s">
        <v>435</v>
      </c>
      <c r="C283" s="5" t="s">
        <v>228</v>
      </c>
      <c r="D283" s="4">
        <f>(631845.28-4827.93)/12</f>
        <v>52251.445833333331</v>
      </c>
    </row>
    <row r="284" spans="1:4" ht="20.25" customHeight="1" x14ac:dyDescent="0.25">
      <c r="A284" s="27">
        <v>77</v>
      </c>
      <c r="B284" s="24" t="s">
        <v>109</v>
      </c>
      <c r="C284" s="25"/>
      <c r="D284" s="26"/>
    </row>
    <row r="285" spans="1:4" ht="21.75" customHeight="1" x14ac:dyDescent="0.25">
      <c r="A285" s="28"/>
      <c r="B285" s="5" t="s">
        <v>640</v>
      </c>
      <c r="C285" s="5" t="s">
        <v>311</v>
      </c>
      <c r="D285" s="4">
        <f>(1111483.21-7706.82-37381)/12</f>
        <v>88866.282499999987</v>
      </c>
    </row>
    <row r="286" spans="1:4" ht="19.5" customHeight="1" x14ac:dyDescent="0.25">
      <c r="A286" s="28"/>
      <c r="B286" s="5" t="s">
        <v>641</v>
      </c>
      <c r="C286" s="5" t="s">
        <v>314</v>
      </c>
      <c r="D286" s="4">
        <f>(897413.114-6013.59-7660.14)/12</f>
        <v>73644.948666666663</v>
      </c>
    </row>
    <row r="287" spans="1:4" ht="19.5" customHeight="1" x14ac:dyDescent="0.25">
      <c r="A287" s="28"/>
      <c r="B287" s="5" t="s">
        <v>642</v>
      </c>
      <c r="C287" s="5" t="s">
        <v>643</v>
      </c>
      <c r="D287" s="4">
        <f>(501796.66-4194.48)/12</f>
        <v>41466.848333333335</v>
      </c>
    </row>
    <row r="288" spans="1:4" ht="19.5" customHeight="1" x14ac:dyDescent="0.25">
      <c r="A288" s="28"/>
      <c r="B288" s="5" t="s">
        <v>644</v>
      </c>
      <c r="C288" s="5" t="s">
        <v>645</v>
      </c>
      <c r="D288" s="4">
        <f>(457917.89-5764.47-22244-109605.66)/6</f>
        <v>53383.96</v>
      </c>
    </row>
    <row r="289" spans="1:4" ht="19.5" customHeight="1" x14ac:dyDescent="0.25">
      <c r="A289" s="28"/>
      <c r="B289" s="5" t="s">
        <v>646</v>
      </c>
      <c r="C289" s="5" t="s">
        <v>378</v>
      </c>
      <c r="D289" s="4">
        <f>784814.77/12</f>
        <v>65401.230833333335</v>
      </c>
    </row>
    <row r="290" spans="1:4" ht="19.5" customHeight="1" x14ac:dyDescent="0.25">
      <c r="A290" s="28"/>
      <c r="B290" s="5" t="s">
        <v>647</v>
      </c>
      <c r="C290" s="5" t="s">
        <v>648</v>
      </c>
      <c r="D290" s="4">
        <f>314238.86/4</f>
        <v>78559.714999999997</v>
      </c>
    </row>
    <row r="291" spans="1:4" ht="19.5" customHeight="1" x14ac:dyDescent="0.25">
      <c r="A291" s="29"/>
      <c r="B291" s="5" t="s">
        <v>649</v>
      </c>
      <c r="C291" s="5" t="s">
        <v>650</v>
      </c>
      <c r="D291" s="4">
        <f>408973.03/12</f>
        <v>34081.085833333338</v>
      </c>
    </row>
    <row r="292" spans="1:4" ht="19.5" customHeight="1" x14ac:dyDescent="0.25">
      <c r="A292" s="27">
        <v>78</v>
      </c>
      <c r="B292" s="24" t="s">
        <v>110</v>
      </c>
      <c r="C292" s="25"/>
      <c r="D292" s="26"/>
    </row>
    <row r="293" spans="1:4" ht="24" customHeight="1" x14ac:dyDescent="0.25">
      <c r="A293" s="28"/>
      <c r="B293" s="5" t="s">
        <v>597</v>
      </c>
      <c r="C293" s="5" t="s">
        <v>146</v>
      </c>
      <c r="D293" s="4">
        <v>79983.149999999994</v>
      </c>
    </row>
    <row r="294" spans="1:4" ht="20.25" customHeight="1" x14ac:dyDescent="0.25">
      <c r="A294" s="28"/>
      <c r="B294" s="5" t="s">
        <v>598</v>
      </c>
      <c r="C294" s="5" t="s">
        <v>599</v>
      </c>
      <c r="D294" s="4">
        <v>72969.490000000005</v>
      </c>
    </row>
    <row r="295" spans="1:4" ht="20.25" customHeight="1" x14ac:dyDescent="0.25">
      <c r="A295" s="28"/>
      <c r="B295" s="5" t="s">
        <v>600</v>
      </c>
      <c r="C295" s="5" t="s">
        <v>601</v>
      </c>
      <c r="D295" s="4">
        <v>67539.72</v>
      </c>
    </row>
    <row r="296" spans="1:4" ht="20.25" customHeight="1" x14ac:dyDescent="0.25">
      <c r="A296" s="29"/>
      <c r="B296" s="5" t="s">
        <v>602</v>
      </c>
      <c r="C296" s="5" t="s">
        <v>541</v>
      </c>
      <c r="D296" s="4">
        <v>57621.440000000002</v>
      </c>
    </row>
    <row r="297" spans="1:4" ht="24.75" customHeight="1" x14ac:dyDescent="0.25">
      <c r="A297" s="27">
        <v>79</v>
      </c>
      <c r="B297" s="24" t="s">
        <v>78</v>
      </c>
      <c r="C297" s="25"/>
      <c r="D297" s="26"/>
    </row>
    <row r="298" spans="1:4" ht="20.25" customHeight="1" x14ac:dyDescent="0.25">
      <c r="A298" s="28"/>
      <c r="B298" s="5" t="s">
        <v>827</v>
      </c>
      <c r="C298" s="5" t="s">
        <v>146</v>
      </c>
      <c r="D298" s="4">
        <v>86906.1</v>
      </c>
    </row>
    <row r="299" spans="1:4" ht="19.5" customHeight="1" x14ac:dyDescent="0.25">
      <c r="A299" s="28"/>
      <c r="B299" s="5" t="s">
        <v>828</v>
      </c>
      <c r="C299" s="5" t="s">
        <v>537</v>
      </c>
      <c r="D299" s="4">
        <v>73314.73</v>
      </c>
    </row>
    <row r="300" spans="1:4" ht="19.5" customHeight="1" x14ac:dyDescent="0.25">
      <c r="A300" s="28"/>
      <c r="B300" s="5" t="s">
        <v>829</v>
      </c>
      <c r="C300" s="5" t="s">
        <v>539</v>
      </c>
      <c r="D300" s="4">
        <v>68596.639999999999</v>
      </c>
    </row>
    <row r="301" spans="1:4" ht="19.5" customHeight="1" x14ac:dyDescent="0.25">
      <c r="A301" s="28"/>
      <c r="B301" s="5" t="s">
        <v>830</v>
      </c>
      <c r="C301" s="5" t="s">
        <v>831</v>
      </c>
      <c r="D301" s="4">
        <v>49396.7</v>
      </c>
    </row>
    <row r="302" spans="1:4" ht="19.5" customHeight="1" x14ac:dyDescent="0.25">
      <c r="A302" s="29"/>
      <c r="B302" s="5" t="s">
        <v>832</v>
      </c>
      <c r="C302" s="5" t="s">
        <v>833</v>
      </c>
      <c r="D302" s="4">
        <v>63057.5</v>
      </c>
    </row>
    <row r="303" spans="1:4" ht="19.5" customHeight="1" x14ac:dyDescent="0.25">
      <c r="A303" s="27">
        <v>80</v>
      </c>
      <c r="B303" s="24" t="s">
        <v>111</v>
      </c>
      <c r="C303" s="25"/>
      <c r="D303" s="26"/>
    </row>
    <row r="304" spans="1:4" ht="23.25" customHeight="1" x14ac:dyDescent="0.25">
      <c r="A304" s="28"/>
      <c r="B304" s="5" t="s">
        <v>580</v>
      </c>
      <c r="C304" s="5" t="s">
        <v>347</v>
      </c>
      <c r="D304" s="4">
        <v>83963.71</v>
      </c>
    </row>
    <row r="305" spans="1:4" ht="21" customHeight="1" x14ac:dyDescent="0.25">
      <c r="A305" s="28"/>
      <c r="B305" s="5" t="s">
        <v>581</v>
      </c>
      <c r="C305" s="5" t="s">
        <v>582</v>
      </c>
      <c r="D305" s="4">
        <v>33642.9</v>
      </c>
    </row>
    <row r="306" spans="1:4" ht="21" customHeight="1" x14ac:dyDescent="0.25">
      <c r="A306" s="28"/>
      <c r="B306" s="5" t="s">
        <v>583</v>
      </c>
      <c r="C306" s="5" t="s">
        <v>356</v>
      </c>
      <c r="D306" s="4">
        <v>54857.21</v>
      </c>
    </row>
    <row r="307" spans="1:4" ht="21" customHeight="1" x14ac:dyDescent="0.25">
      <c r="A307" s="28"/>
      <c r="B307" s="5" t="s">
        <v>584</v>
      </c>
      <c r="C307" s="5" t="s">
        <v>585</v>
      </c>
      <c r="D307" s="4">
        <v>58355.87</v>
      </c>
    </row>
    <row r="308" spans="1:4" ht="21" customHeight="1" x14ac:dyDescent="0.25">
      <c r="A308" s="28"/>
      <c r="B308" s="5" t="s">
        <v>586</v>
      </c>
      <c r="C308" s="5" t="s">
        <v>352</v>
      </c>
      <c r="D308" s="4">
        <v>63791.66</v>
      </c>
    </row>
    <row r="309" spans="1:4" ht="21" customHeight="1" x14ac:dyDescent="0.25">
      <c r="A309" s="29"/>
      <c r="B309" s="5" t="s">
        <v>587</v>
      </c>
      <c r="C309" s="5" t="s">
        <v>300</v>
      </c>
      <c r="D309" s="4">
        <v>72188.02</v>
      </c>
    </row>
    <row r="310" spans="1:4" ht="21" customHeight="1" x14ac:dyDescent="0.25">
      <c r="A310" s="27">
        <v>81</v>
      </c>
      <c r="B310" s="24" t="s">
        <v>79</v>
      </c>
      <c r="C310" s="25"/>
      <c r="D310" s="26"/>
    </row>
    <row r="311" spans="1:4" ht="22.5" customHeight="1" x14ac:dyDescent="0.25">
      <c r="A311" s="28"/>
      <c r="B311" s="5" t="s">
        <v>834</v>
      </c>
      <c r="C311" s="5" t="s">
        <v>146</v>
      </c>
      <c r="D311" s="4">
        <v>50659.42</v>
      </c>
    </row>
    <row r="312" spans="1:4" ht="20.25" customHeight="1" x14ac:dyDescent="0.25">
      <c r="A312" s="28"/>
      <c r="B312" s="5" t="s">
        <v>835</v>
      </c>
      <c r="C312" s="5" t="s">
        <v>836</v>
      </c>
      <c r="D312" s="4">
        <v>67076.23</v>
      </c>
    </row>
    <row r="313" spans="1:4" ht="20.25" customHeight="1" x14ac:dyDescent="0.25">
      <c r="A313" s="28"/>
      <c r="B313" s="5" t="s">
        <v>837</v>
      </c>
      <c r="C313" s="5" t="s">
        <v>539</v>
      </c>
      <c r="D313" s="4">
        <v>60793.04</v>
      </c>
    </row>
    <row r="314" spans="1:4" ht="20.25" customHeight="1" x14ac:dyDescent="0.25">
      <c r="A314" s="28"/>
      <c r="B314" s="5" t="s">
        <v>838</v>
      </c>
      <c r="C314" s="5" t="s">
        <v>839</v>
      </c>
      <c r="D314" s="4">
        <v>29664.35</v>
      </c>
    </row>
    <row r="315" spans="1:4" ht="20.25" customHeight="1" x14ac:dyDescent="0.25">
      <c r="A315" s="29"/>
      <c r="B315" s="5" t="s">
        <v>840</v>
      </c>
      <c r="C315" s="5" t="s">
        <v>537</v>
      </c>
      <c r="D315" s="4">
        <v>61499.25</v>
      </c>
    </row>
    <row r="316" spans="1:4" ht="20.25" customHeight="1" x14ac:dyDescent="0.25">
      <c r="A316" s="27">
        <v>82</v>
      </c>
      <c r="B316" s="24" t="s">
        <v>112</v>
      </c>
      <c r="C316" s="25"/>
      <c r="D316" s="26"/>
    </row>
    <row r="317" spans="1:4" ht="21" customHeight="1" x14ac:dyDescent="0.25">
      <c r="A317" s="28"/>
      <c r="B317" s="5" t="s">
        <v>152</v>
      </c>
      <c r="C317" s="5" t="s">
        <v>153</v>
      </c>
      <c r="D317" s="4">
        <v>80507.41</v>
      </c>
    </row>
    <row r="318" spans="1:4" ht="20.25" customHeight="1" x14ac:dyDescent="0.25">
      <c r="A318" s="28"/>
      <c r="B318" s="5" t="s">
        <v>154</v>
      </c>
      <c r="C318" s="5" t="s">
        <v>155</v>
      </c>
      <c r="D318" s="4">
        <v>84611.01</v>
      </c>
    </row>
    <row r="319" spans="1:4" ht="20.25" customHeight="1" x14ac:dyDescent="0.25">
      <c r="A319" s="28"/>
      <c r="B319" s="5" t="s">
        <v>156</v>
      </c>
      <c r="C319" s="5" t="s">
        <v>157</v>
      </c>
      <c r="D319" s="4">
        <v>65703.850000000006</v>
      </c>
    </row>
    <row r="320" spans="1:4" ht="20.25" customHeight="1" x14ac:dyDescent="0.25">
      <c r="A320" s="28"/>
      <c r="B320" s="5" t="s">
        <v>158</v>
      </c>
      <c r="C320" s="5" t="s">
        <v>159</v>
      </c>
      <c r="D320" s="4">
        <v>48801.33</v>
      </c>
    </row>
    <row r="321" spans="1:4" ht="20.25" customHeight="1" x14ac:dyDescent="0.25">
      <c r="A321" s="28"/>
      <c r="B321" s="5" t="s">
        <v>160</v>
      </c>
      <c r="C321" s="5" t="s">
        <v>161</v>
      </c>
      <c r="D321" s="4">
        <v>74350.66</v>
      </c>
    </row>
    <row r="322" spans="1:4" ht="20.25" customHeight="1" x14ac:dyDescent="0.25">
      <c r="A322" s="29"/>
      <c r="B322" s="5" t="s">
        <v>162</v>
      </c>
      <c r="C322" s="5" t="s">
        <v>157</v>
      </c>
      <c r="D322" s="4">
        <v>56785.95</v>
      </c>
    </row>
    <row r="323" spans="1:4" ht="27.75" customHeight="1" x14ac:dyDescent="0.25">
      <c r="A323" s="27">
        <v>83</v>
      </c>
      <c r="B323" s="24" t="s">
        <v>113</v>
      </c>
      <c r="C323" s="25"/>
      <c r="D323" s="26"/>
    </row>
    <row r="324" spans="1:4" ht="23.25" customHeight="1" x14ac:dyDescent="0.25">
      <c r="A324" s="28"/>
      <c r="B324" s="5" t="s">
        <v>710</v>
      </c>
      <c r="C324" s="5" t="s">
        <v>311</v>
      </c>
      <c r="D324" s="4">
        <v>99132.5</v>
      </c>
    </row>
    <row r="325" spans="1:4" ht="22.5" customHeight="1" x14ac:dyDescent="0.25">
      <c r="A325" s="28"/>
      <c r="B325" s="5" t="s">
        <v>711</v>
      </c>
      <c r="C325" s="5" t="s">
        <v>712</v>
      </c>
      <c r="D325" s="4">
        <v>52622.73</v>
      </c>
    </row>
    <row r="326" spans="1:4" ht="22.5" customHeight="1" x14ac:dyDescent="0.25">
      <c r="A326" s="28"/>
      <c r="B326" s="5" t="s">
        <v>713</v>
      </c>
      <c r="C326" s="5" t="s">
        <v>714</v>
      </c>
      <c r="D326" s="4">
        <v>68885.320000000007</v>
      </c>
    </row>
    <row r="327" spans="1:4" ht="22.5" customHeight="1" x14ac:dyDescent="0.25">
      <c r="A327" s="29"/>
      <c r="B327" s="5" t="s">
        <v>715</v>
      </c>
      <c r="C327" s="5" t="s">
        <v>714</v>
      </c>
      <c r="D327" s="4">
        <v>56964.65</v>
      </c>
    </row>
    <row r="328" spans="1:4" ht="22.5" customHeight="1" x14ac:dyDescent="0.25">
      <c r="A328" s="27">
        <v>84</v>
      </c>
      <c r="B328" s="24" t="s">
        <v>114</v>
      </c>
      <c r="C328" s="25"/>
      <c r="D328" s="26"/>
    </row>
    <row r="329" spans="1:4" ht="21.75" customHeight="1" x14ac:dyDescent="0.25">
      <c r="A329" s="28"/>
      <c r="B329" s="5" t="s">
        <v>687</v>
      </c>
      <c r="C329" s="5" t="s">
        <v>347</v>
      </c>
      <c r="D329" s="4">
        <f>974821.14/12</f>
        <v>81235.095000000001</v>
      </c>
    </row>
    <row r="330" spans="1:4" ht="22.5" customHeight="1" x14ac:dyDescent="0.25">
      <c r="A330" s="28"/>
      <c r="B330" s="5" t="s">
        <v>688</v>
      </c>
      <c r="C330" s="5" t="s">
        <v>689</v>
      </c>
      <c r="D330" s="4">
        <f>845526.63/12</f>
        <v>70460.552500000005</v>
      </c>
    </row>
    <row r="331" spans="1:4" ht="22.5" customHeight="1" x14ac:dyDescent="0.25">
      <c r="A331" s="28"/>
      <c r="B331" s="5" t="s">
        <v>690</v>
      </c>
      <c r="C331" s="5" t="s">
        <v>691</v>
      </c>
      <c r="D331" s="4">
        <f>742058.44/12</f>
        <v>61838.203333333331</v>
      </c>
    </row>
    <row r="332" spans="1:4" ht="22.5" customHeight="1" x14ac:dyDescent="0.25">
      <c r="A332" s="28"/>
      <c r="B332" s="5" t="s">
        <v>692</v>
      </c>
      <c r="C332" s="5" t="s">
        <v>693</v>
      </c>
      <c r="D332" s="4">
        <f>728204.41/12</f>
        <v>60683.700833333336</v>
      </c>
    </row>
    <row r="333" spans="1:4" ht="22.5" customHeight="1" x14ac:dyDescent="0.25">
      <c r="A333" s="28"/>
      <c r="B333" s="5" t="s">
        <v>694</v>
      </c>
      <c r="C333" s="5" t="s">
        <v>506</v>
      </c>
      <c r="D333" s="4">
        <f>722564.39/12</f>
        <v>60213.699166666665</v>
      </c>
    </row>
    <row r="334" spans="1:4" ht="22.5" customHeight="1" x14ac:dyDescent="0.25">
      <c r="A334" s="28"/>
      <c r="B334" s="5" t="s">
        <v>695</v>
      </c>
      <c r="C334" s="5" t="s">
        <v>696</v>
      </c>
      <c r="D334" s="4">
        <f>486706.43/10</f>
        <v>48670.642999999996</v>
      </c>
    </row>
    <row r="335" spans="1:4" ht="22.5" customHeight="1" x14ac:dyDescent="0.25">
      <c r="A335" s="29"/>
      <c r="B335" s="5" t="s">
        <v>697</v>
      </c>
      <c r="C335" s="5" t="s">
        <v>698</v>
      </c>
      <c r="D335" s="4">
        <f>125614.56/5</f>
        <v>25122.912</v>
      </c>
    </row>
    <row r="336" spans="1:4" ht="22.5" customHeight="1" x14ac:dyDescent="0.25">
      <c r="A336" s="27">
        <v>85</v>
      </c>
      <c r="B336" s="24" t="s">
        <v>80</v>
      </c>
      <c r="C336" s="25"/>
      <c r="D336" s="26"/>
    </row>
    <row r="337" spans="1:4" ht="22.5" customHeight="1" x14ac:dyDescent="0.25">
      <c r="A337" s="28"/>
      <c r="B337" s="5" t="s">
        <v>531</v>
      </c>
      <c r="C337" s="5" t="s">
        <v>146</v>
      </c>
      <c r="D337" s="4">
        <v>68557.91</v>
      </c>
    </row>
    <row r="338" spans="1:4" ht="20.25" customHeight="1" x14ac:dyDescent="0.25">
      <c r="A338" s="28"/>
      <c r="B338" s="5" t="s">
        <v>532</v>
      </c>
      <c r="C338" s="5" t="s">
        <v>157</v>
      </c>
      <c r="D338" s="4">
        <v>69869.64</v>
      </c>
    </row>
    <row r="339" spans="1:4" ht="20.25" customHeight="1" x14ac:dyDescent="0.25">
      <c r="A339" s="28"/>
      <c r="B339" s="5" t="s">
        <v>533</v>
      </c>
      <c r="C339" s="5" t="s">
        <v>157</v>
      </c>
      <c r="D339" s="4">
        <v>54438.16</v>
      </c>
    </row>
    <row r="340" spans="1:4" ht="20.25" customHeight="1" x14ac:dyDescent="0.25">
      <c r="A340" s="29"/>
      <c r="B340" s="5" t="s">
        <v>534</v>
      </c>
      <c r="C340" s="5" t="s">
        <v>197</v>
      </c>
      <c r="D340" s="4">
        <v>53247.53</v>
      </c>
    </row>
    <row r="341" spans="1:4" ht="20.25" customHeight="1" x14ac:dyDescent="0.25">
      <c r="A341" s="27">
        <v>86</v>
      </c>
      <c r="B341" s="24" t="s">
        <v>81</v>
      </c>
      <c r="C341" s="25"/>
      <c r="D341" s="26"/>
    </row>
    <row r="342" spans="1:4" ht="24" customHeight="1" x14ac:dyDescent="0.25">
      <c r="A342" s="28"/>
      <c r="B342" s="5" t="s">
        <v>488</v>
      </c>
      <c r="C342" s="5" t="s">
        <v>146</v>
      </c>
      <c r="D342" s="4">
        <f>(1102872.4-206496.27)/12</f>
        <v>74698.010833333319</v>
      </c>
    </row>
    <row r="343" spans="1:4" ht="20.25" customHeight="1" x14ac:dyDescent="0.25">
      <c r="A343" s="28"/>
      <c r="B343" s="5" t="s">
        <v>489</v>
      </c>
      <c r="C343" s="5" t="s">
        <v>197</v>
      </c>
      <c r="D343" s="4">
        <f>(483742.3-3796.59)/12</f>
        <v>39995.47583333333</v>
      </c>
    </row>
    <row r="344" spans="1:4" ht="20.25" customHeight="1" x14ac:dyDescent="0.25">
      <c r="A344" s="29"/>
      <c r="B344" s="5" t="s">
        <v>490</v>
      </c>
      <c r="C344" s="5" t="s">
        <v>206</v>
      </c>
      <c r="D344" s="4">
        <f>(481614.88-1527.9)/12</f>
        <v>40007.248333333329</v>
      </c>
    </row>
    <row r="345" spans="1:4" ht="20.25" customHeight="1" x14ac:dyDescent="0.25">
      <c r="A345" s="27">
        <v>87</v>
      </c>
      <c r="B345" s="24" t="s">
        <v>115</v>
      </c>
      <c r="C345" s="25"/>
      <c r="D345" s="26"/>
    </row>
    <row r="346" spans="1:4" ht="23.25" customHeight="1" x14ac:dyDescent="0.25">
      <c r="A346" s="28"/>
      <c r="B346" s="5" t="s">
        <v>853</v>
      </c>
      <c r="C346" s="5" t="s">
        <v>146</v>
      </c>
      <c r="D346" s="4">
        <v>70528.509999999995</v>
      </c>
    </row>
    <row r="347" spans="1:4" ht="21.75" customHeight="1" x14ac:dyDescent="0.25">
      <c r="A347" s="29"/>
      <c r="B347" s="5" t="s">
        <v>854</v>
      </c>
      <c r="C347" s="5" t="s">
        <v>601</v>
      </c>
      <c r="D347" s="4">
        <v>80760.259999999995</v>
      </c>
    </row>
    <row r="348" spans="1:4" ht="24" customHeight="1" x14ac:dyDescent="0.25">
      <c r="A348" s="27">
        <v>88</v>
      </c>
      <c r="B348" s="24" t="s">
        <v>116</v>
      </c>
      <c r="C348" s="25"/>
      <c r="D348" s="26"/>
    </row>
    <row r="349" spans="1:4" ht="24" customHeight="1" x14ac:dyDescent="0.25">
      <c r="A349" s="28"/>
      <c r="B349" s="5" t="s">
        <v>753</v>
      </c>
      <c r="C349" s="5" t="s">
        <v>754</v>
      </c>
      <c r="D349" s="4">
        <v>82772.91</v>
      </c>
    </row>
    <row r="350" spans="1:4" ht="21" customHeight="1" x14ac:dyDescent="0.25">
      <c r="A350" s="28"/>
      <c r="B350" s="5" t="s">
        <v>755</v>
      </c>
      <c r="C350" s="5" t="s">
        <v>378</v>
      </c>
      <c r="D350" s="4">
        <v>62213.63</v>
      </c>
    </row>
    <row r="351" spans="1:4" ht="21" customHeight="1" x14ac:dyDescent="0.25">
      <c r="A351" s="28"/>
      <c r="B351" s="5" t="s">
        <v>756</v>
      </c>
      <c r="C351" s="5" t="s">
        <v>656</v>
      </c>
      <c r="D351" s="4">
        <v>60285.84</v>
      </c>
    </row>
    <row r="352" spans="1:4" ht="21" customHeight="1" x14ac:dyDescent="0.25">
      <c r="A352" s="28"/>
      <c r="B352" s="5" t="s">
        <v>757</v>
      </c>
      <c r="C352" s="5" t="s">
        <v>643</v>
      </c>
      <c r="D352" s="4">
        <v>39299.040000000001</v>
      </c>
    </row>
    <row r="353" spans="1:4" ht="21" customHeight="1" x14ac:dyDescent="0.25">
      <c r="A353" s="29"/>
      <c r="B353" s="5" t="s">
        <v>758</v>
      </c>
      <c r="C353" s="5" t="s">
        <v>759</v>
      </c>
      <c r="D353" s="4">
        <v>47454.85</v>
      </c>
    </row>
    <row r="354" spans="1:4" ht="21" customHeight="1" x14ac:dyDescent="0.25">
      <c r="A354" s="27">
        <v>89</v>
      </c>
      <c r="B354" s="24" t="s">
        <v>117</v>
      </c>
      <c r="C354" s="25"/>
      <c r="D354" s="26"/>
    </row>
    <row r="355" spans="1:4" ht="22.5" customHeight="1" x14ac:dyDescent="0.25">
      <c r="A355" s="28"/>
      <c r="B355" s="5" t="s">
        <v>518</v>
      </c>
      <c r="C355" s="5" t="s">
        <v>146</v>
      </c>
      <c r="D355" s="4">
        <v>87193.16</v>
      </c>
    </row>
    <row r="356" spans="1:4" ht="23.25" customHeight="1" x14ac:dyDescent="0.25">
      <c r="A356" s="28"/>
      <c r="B356" s="5" t="s">
        <v>519</v>
      </c>
      <c r="C356" s="5" t="s">
        <v>520</v>
      </c>
      <c r="D356" s="4">
        <v>44130.5</v>
      </c>
    </row>
    <row r="357" spans="1:4" ht="30.75" customHeight="1" x14ac:dyDescent="0.25">
      <c r="A357" s="28"/>
      <c r="B357" s="5" t="s">
        <v>521</v>
      </c>
      <c r="C357" s="5" t="s">
        <v>522</v>
      </c>
      <c r="D357" s="4">
        <v>50238.239999999998</v>
      </c>
    </row>
    <row r="358" spans="1:4" ht="21" customHeight="1" x14ac:dyDescent="0.25">
      <c r="A358" s="29"/>
      <c r="B358" s="5" t="s">
        <v>523</v>
      </c>
      <c r="C358" s="5" t="s">
        <v>228</v>
      </c>
      <c r="D358" s="4">
        <v>38001.800000000003</v>
      </c>
    </row>
    <row r="359" spans="1:4" ht="30" customHeight="1" x14ac:dyDescent="0.25">
      <c r="A359" s="27">
        <v>90</v>
      </c>
      <c r="B359" s="24" t="s">
        <v>118</v>
      </c>
      <c r="C359" s="25"/>
      <c r="D359" s="26"/>
    </row>
    <row r="360" spans="1:4" ht="24" customHeight="1" x14ac:dyDescent="0.25">
      <c r="A360" s="28"/>
      <c r="B360" s="5" t="s">
        <v>491</v>
      </c>
      <c r="C360" s="5" t="s">
        <v>146</v>
      </c>
      <c r="D360" s="4">
        <f>(938067.2-39408)/12</f>
        <v>74888.266666666663</v>
      </c>
    </row>
    <row r="361" spans="1:4" ht="21.75" customHeight="1" x14ac:dyDescent="0.25">
      <c r="A361" s="28"/>
      <c r="B361" s="5" t="s">
        <v>492</v>
      </c>
      <c r="C361" s="5" t="s">
        <v>197</v>
      </c>
      <c r="D361" s="4">
        <f>(838939.92-5998.83-5998.83)/12</f>
        <v>68911.85500000001</v>
      </c>
    </row>
    <row r="362" spans="1:4" ht="21.75" customHeight="1" x14ac:dyDescent="0.25">
      <c r="A362" s="28"/>
      <c r="B362" s="5" t="s">
        <v>493</v>
      </c>
      <c r="C362" s="5" t="s">
        <v>494</v>
      </c>
      <c r="D362" s="4">
        <f>(742187.74-5758.86)/12</f>
        <v>61369.073333333334</v>
      </c>
    </row>
    <row r="363" spans="1:4" ht="21.75" customHeight="1" x14ac:dyDescent="0.25">
      <c r="A363" s="28"/>
      <c r="B363" s="5" t="s">
        <v>495</v>
      </c>
      <c r="C363" s="5" t="s">
        <v>228</v>
      </c>
      <c r="D363" s="4">
        <f>896321.81/12</f>
        <v>74693.484166666676</v>
      </c>
    </row>
    <row r="364" spans="1:4" ht="21.75" customHeight="1" x14ac:dyDescent="0.25">
      <c r="A364" s="28"/>
      <c r="B364" s="5" t="s">
        <v>496</v>
      </c>
      <c r="C364" s="5" t="s">
        <v>228</v>
      </c>
      <c r="D364" s="4">
        <f>787439.6/12</f>
        <v>65619.96666666666</v>
      </c>
    </row>
    <row r="365" spans="1:4" ht="21.75" customHeight="1" x14ac:dyDescent="0.25">
      <c r="A365" s="28"/>
      <c r="B365" s="5" t="s">
        <v>497</v>
      </c>
      <c r="C365" s="5" t="s">
        <v>228</v>
      </c>
      <c r="D365" s="4">
        <f>(908879.73-6179.31-6179.31)/12</f>
        <v>74710.092499999984</v>
      </c>
    </row>
    <row r="366" spans="1:4" ht="21.75" customHeight="1" x14ac:dyDescent="0.25">
      <c r="A366" s="28"/>
      <c r="B366" s="5" t="s">
        <v>498</v>
      </c>
      <c r="C366" s="5" t="s">
        <v>228</v>
      </c>
      <c r="D366" s="4">
        <f>1163170.97/12</f>
        <v>96930.914166666669</v>
      </c>
    </row>
    <row r="367" spans="1:4" ht="21.75" customHeight="1" x14ac:dyDescent="0.25">
      <c r="A367" s="29"/>
      <c r="B367" s="5" t="s">
        <v>499</v>
      </c>
      <c r="C367" s="5" t="s">
        <v>228</v>
      </c>
      <c r="D367" s="4">
        <f>1196353.85/12</f>
        <v>99696.154166666674</v>
      </c>
    </row>
    <row r="368" spans="1:4" ht="28.5" customHeight="1" x14ac:dyDescent="0.25">
      <c r="A368" s="27">
        <v>91</v>
      </c>
      <c r="B368" s="24" t="s">
        <v>119</v>
      </c>
      <c r="C368" s="25"/>
      <c r="D368" s="26"/>
    </row>
    <row r="369" spans="1:4" ht="24" customHeight="1" x14ac:dyDescent="0.25">
      <c r="A369" s="28"/>
      <c r="B369" s="5" t="s">
        <v>190</v>
      </c>
      <c r="C369" s="5" t="s">
        <v>191</v>
      </c>
      <c r="D369" s="4">
        <v>93811.09</v>
      </c>
    </row>
    <row r="370" spans="1:4" ht="21.75" customHeight="1" x14ac:dyDescent="0.25">
      <c r="A370" s="28"/>
      <c r="B370" s="5" t="s">
        <v>192</v>
      </c>
      <c r="C370" s="5" t="s">
        <v>193</v>
      </c>
      <c r="D370" s="4">
        <v>73545.929999999993</v>
      </c>
    </row>
    <row r="371" spans="1:4" ht="21.75" customHeight="1" x14ac:dyDescent="0.25">
      <c r="A371" s="28"/>
      <c r="B371" s="5" t="s">
        <v>194</v>
      </c>
      <c r="C371" s="5" t="s">
        <v>195</v>
      </c>
      <c r="D371" s="4">
        <v>55484.4</v>
      </c>
    </row>
    <row r="372" spans="1:4" ht="21.75" customHeight="1" x14ac:dyDescent="0.25">
      <c r="A372" s="28"/>
      <c r="B372" s="5" t="s">
        <v>196</v>
      </c>
      <c r="C372" s="5" t="s">
        <v>197</v>
      </c>
      <c r="D372" s="4">
        <v>59787.71</v>
      </c>
    </row>
    <row r="373" spans="1:4" ht="28.5" customHeight="1" x14ac:dyDescent="0.25">
      <c r="A373" s="28"/>
      <c r="B373" s="5" t="s">
        <v>198</v>
      </c>
      <c r="C373" s="5" t="s">
        <v>199</v>
      </c>
      <c r="D373" s="4">
        <v>73949.119999999995</v>
      </c>
    </row>
    <row r="374" spans="1:4" ht="21.75" customHeight="1" x14ac:dyDescent="0.25">
      <c r="A374" s="28"/>
      <c r="B374" s="5" t="s">
        <v>200</v>
      </c>
      <c r="C374" s="5" t="s">
        <v>201</v>
      </c>
      <c r="D374" s="4">
        <v>81182.12</v>
      </c>
    </row>
    <row r="375" spans="1:4" ht="33" customHeight="1" x14ac:dyDescent="0.25">
      <c r="A375" s="29"/>
      <c r="B375" s="5" t="s">
        <v>202</v>
      </c>
      <c r="C375" s="5" t="s">
        <v>203</v>
      </c>
      <c r="D375" s="4">
        <v>73524.160000000003</v>
      </c>
    </row>
    <row r="376" spans="1:4" ht="21.75" customHeight="1" x14ac:dyDescent="0.25">
      <c r="A376" s="27">
        <v>92</v>
      </c>
      <c r="B376" s="24" t="s">
        <v>120</v>
      </c>
      <c r="C376" s="25"/>
      <c r="D376" s="26"/>
    </row>
    <row r="377" spans="1:4" ht="23.25" customHeight="1" x14ac:dyDescent="0.25">
      <c r="A377" s="28"/>
      <c r="B377" s="5" t="s">
        <v>253</v>
      </c>
      <c r="C377" s="5" t="s">
        <v>347</v>
      </c>
      <c r="D377" s="4">
        <v>85949.31</v>
      </c>
    </row>
    <row r="378" spans="1:4" ht="20.25" customHeight="1" x14ac:dyDescent="0.25">
      <c r="A378" s="28"/>
      <c r="B378" s="5" t="s">
        <v>254</v>
      </c>
      <c r="C378" s="5" t="s">
        <v>201</v>
      </c>
      <c r="D378" s="4">
        <v>69764.710000000006</v>
      </c>
    </row>
    <row r="379" spans="1:4" ht="20.25" customHeight="1" x14ac:dyDescent="0.25">
      <c r="A379" s="28"/>
      <c r="B379" s="5" t="s">
        <v>255</v>
      </c>
      <c r="C379" s="5" t="s">
        <v>201</v>
      </c>
      <c r="D379" s="4">
        <v>59363.48</v>
      </c>
    </row>
    <row r="380" spans="1:4" ht="20.25" customHeight="1" x14ac:dyDescent="0.25">
      <c r="A380" s="28"/>
      <c r="B380" s="5" t="s">
        <v>256</v>
      </c>
      <c r="C380" s="5" t="s">
        <v>197</v>
      </c>
      <c r="D380" s="4">
        <v>59839.85</v>
      </c>
    </row>
    <row r="381" spans="1:4" ht="20.25" customHeight="1" x14ac:dyDescent="0.25">
      <c r="A381" s="29"/>
      <c r="B381" s="5" t="s">
        <v>257</v>
      </c>
      <c r="C381" s="5" t="s">
        <v>195</v>
      </c>
      <c r="D381" s="4">
        <v>49833.51</v>
      </c>
    </row>
    <row r="382" spans="1:4" ht="20.25" customHeight="1" x14ac:dyDescent="0.25">
      <c r="A382" s="27">
        <v>93</v>
      </c>
      <c r="B382" s="24" t="s">
        <v>82</v>
      </c>
      <c r="C382" s="25"/>
      <c r="D382" s="26"/>
    </row>
    <row r="383" spans="1:4" ht="24.75" customHeight="1" x14ac:dyDescent="0.25">
      <c r="A383" s="28"/>
      <c r="B383" s="5" t="s">
        <v>500</v>
      </c>
      <c r="C383" s="5" t="s">
        <v>146</v>
      </c>
      <c r="D383" s="4">
        <v>87409.9</v>
      </c>
    </row>
    <row r="384" spans="1:4" ht="26.25" customHeight="1" x14ac:dyDescent="0.25">
      <c r="A384" s="28"/>
      <c r="B384" s="5" t="s">
        <v>501</v>
      </c>
      <c r="C384" s="5" t="s">
        <v>502</v>
      </c>
      <c r="D384" s="4">
        <v>59094.78</v>
      </c>
    </row>
    <row r="385" spans="1:4" ht="27" customHeight="1" x14ac:dyDescent="0.25">
      <c r="A385" s="28"/>
      <c r="B385" s="5" t="s">
        <v>503</v>
      </c>
      <c r="C385" s="5" t="s">
        <v>504</v>
      </c>
      <c r="D385" s="4">
        <v>36391.99</v>
      </c>
    </row>
    <row r="386" spans="1:4" ht="24.75" customHeight="1" x14ac:dyDescent="0.25">
      <c r="A386" s="28"/>
      <c r="B386" s="5" t="s">
        <v>505</v>
      </c>
      <c r="C386" s="5" t="s">
        <v>506</v>
      </c>
      <c r="D386" s="4">
        <v>49791.21</v>
      </c>
    </row>
    <row r="387" spans="1:4" ht="24.75" customHeight="1" x14ac:dyDescent="0.25">
      <c r="A387" s="28"/>
      <c r="B387" s="5" t="s">
        <v>507</v>
      </c>
      <c r="C387" s="5" t="s">
        <v>506</v>
      </c>
      <c r="D387" s="4">
        <v>72943.94</v>
      </c>
    </row>
    <row r="388" spans="1:4" ht="24" customHeight="1" x14ac:dyDescent="0.25">
      <c r="A388" s="29"/>
      <c r="B388" s="5" t="s">
        <v>508</v>
      </c>
      <c r="C388" s="5" t="s">
        <v>509</v>
      </c>
      <c r="D388" s="4">
        <v>69833.23</v>
      </c>
    </row>
    <row r="389" spans="1:4" ht="30" customHeight="1" x14ac:dyDescent="0.25">
      <c r="A389" s="27">
        <v>94</v>
      </c>
      <c r="B389" s="24" t="s">
        <v>83</v>
      </c>
      <c r="C389" s="25"/>
      <c r="D389" s="26"/>
    </row>
    <row r="390" spans="1:4" ht="23.25" customHeight="1" x14ac:dyDescent="0.25">
      <c r="A390" s="28"/>
      <c r="B390" s="5" t="s">
        <v>760</v>
      </c>
      <c r="C390" s="5" t="s">
        <v>311</v>
      </c>
      <c r="D390" s="4">
        <v>79614.17</v>
      </c>
    </row>
    <row r="391" spans="1:4" ht="22.5" customHeight="1" x14ac:dyDescent="0.25">
      <c r="A391" s="28"/>
      <c r="B391" s="5" t="s">
        <v>761</v>
      </c>
      <c r="C391" s="5" t="s">
        <v>762</v>
      </c>
      <c r="D391" s="4">
        <v>53050.98</v>
      </c>
    </row>
    <row r="392" spans="1:4" ht="22.5" customHeight="1" x14ac:dyDescent="0.25">
      <c r="A392" s="28"/>
      <c r="B392" s="5" t="s">
        <v>763</v>
      </c>
      <c r="C392" s="5" t="s">
        <v>764</v>
      </c>
      <c r="D392" s="4">
        <v>56728.4</v>
      </c>
    </row>
    <row r="393" spans="1:4" ht="22.5" customHeight="1" x14ac:dyDescent="0.25">
      <c r="A393" s="28"/>
      <c r="B393" s="5" t="s">
        <v>765</v>
      </c>
      <c r="C393" s="5" t="s">
        <v>320</v>
      </c>
      <c r="D393" s="4">
        <v>58647.26</v>
      </c>
    </row>
    <row r="394" spans="1:4" ht="22.5" customHeight="1" x14ac:dyDescent="0.25">
      <c r="A394" s="28"/>
      <c r="B394" s="5" t="s">
        <v>766</v>
      </c>
      <c r="C394" s="5" t="s">
        <v>322</v>
      </c>
      <c r="D394" s="4">
        <v>75212.929999999993</v>
      </c>
    </row>
    <row r="395" spans="1:4" ht="22.5" customHeight="1" x14ac:dyDescent="0.25">
      <c r="A395" s="29"/>
      <c r="B395" s="5" t="s">
        <v>767</v>
      </c>
      <c r="C395" s="5" t="s">
        <v>768</v>
      </c>
      <c r="D395" s="4">
        <v>67999.520000000004</v>
      </c>
    </row>
    <row r="396" spans="1:4" ht="22.5" customHeight="1" x14ac:dyDescent="0.25">
      <c r="A396" s="27">
        <v>95</v>
      </c>
      <c r="B396" s="24" t="s">
        <v>121</v>
      </c>
      <c r="C396" s="25"/>
      <c r="D396" s="26"/>
    </row>
    <row r="397" spans="1:4" ht="24" customHeight="1" x14ac:dyDescent="0.25">
      <c r="A397" s="28"/>
      <c r="B397" s="5" t="s">
        <v>699</v>
      </c>
      <c r="C397" s="5" t="s">
        <v>146</v>
      </c>
      <c r="D397" s="4">
        <v>73126.3</v>
      </c>
    </row>
    <row r="398" spans="1:4" ht="21" customHeight="1" x14ac:dyDescent="0.25">
      <c r="A398" s="28"/>
      <c r="B398" s="5" t="s">
        <v>700</v>
      </c>
      <c r="C398" s="5" t="s">
        <v>701</v>
      </c>
      <c r="D398" s="4">
        <v>62050.12</v>
      </c>
    </row>
    <row r="399" spans="1:4" ht="21" customHeight="1" x14ac:dyDescent="0.25">
      <c r="A399" s="29"/>
      <c r="B399" s="5" t="s">
        <v>702</v>
      </c>
      <c r="C399" s="5" t="s">
        <v>484</v>
      </c>
      <c r="D399" s="4">
        <v>78074.38</v>
      </c>
    </row>
    <row r="400" spans="1:4" ht="21" customHeight="1" x14ac:dyDescent="0.25">
      <c r="A400" s="27">
        <v>96</v>
      </c>
      <c r="B400" s="24" t="s">
        <v>84</v>
      </c>
      <c r="C400" s="25"/>
      <c r="D400" s="26"/>
    </row>
    <row r="401" spans="1:4" ht="23.25" customHeight="1" x14ac:dyDescent="0.25">
      <c r="A401" s="28"/>
      <c r="B401" s="5" t="s">
        <v>900</v>
      </c>
      <c r="C401" s="5" t="s">
        <v>146</v>
      </c>
      <c r="D401" s="4">
        <v>79117.919999999998</v>
      </c>
    </row>
    <row r="402" spans="1:4" ht="24" customHeight="1" x14ac:dyDescent="0.25">
      <c r="A402" s="28"/>
      <c r="B402" s="5" t="s">
        <v>901</v>
      </c>
      <c r="C402" s="5" t="s">
        <v>419</v>
      </c>
      <c r="D402" s="4">
        <v>61972.11</v>
      </c>
    </row>
    <row r="403" spans="1:4" ht="24" customHeight="1" x14ac:dyDescent="0.25">
      <c r="A403" s="28"/>
      <c r="B403" s="8" t="s">
        <v>902</v>
      </c>
      <c r="C403" s="8" t="s">
        <v>903</v>
      </c>
      <c r="D403" s="9">
        <v>66994.789999999994</v>
      </c>
    </row>
    <row r="404" spans="1:4" ht="24" customHeight="1" x14ac:dyDescent="0.25">
      <c r="A404" s="29"/>
      <c r="B404" s="7" t="s">
        <v>904</v>
      </c>
      <c r="C404" s="7" t="s">
        <v>905</v>
      </c>
      <c r="D404" s="4">
        <v>60737.120000000003</v>
      </c>
    </row>
    <row r="405" spans="1:4" ht="24" customHeight="1" x14ac:dyDescent="0.25">
      <c r="A405" s="27">
        <v>97</v>
      </c>
      <c r="B405" s="24" t="s">
        <v>122</v>
      </c>
      <c r="C405" s="25"/>
      <c r="D405" s="26"/>
    </row>
    <row r="406" spans="1:4" ht="22.5" customHeight="1" x14ac:dyDescent="0.25">
      <c r="A406" s="28"/>
      <c r="B406" s="5" t="s">
        <v>346</v>
      </c>
      <c r="C406" s="5" t="s">
        <v>347</v>
      </c>
      <c r="D406" s="4">
        <v>89250.55</v>
      </c>
    </row>
    <row r="407" spans="1:4" ht="24" customHeight="1" x14ac:dyDescent="0.25">
      <c r="A407" s="28"/>
      <c r="B407" s="5" t="s">
        <v>348</v>
      </c>
      <c r="C407" s="5" t="s">
        <v>157</v>
      </c>
      <c r="D407" s="4">
        <v>76867.5</v>
      </c>
    </row>
    <row r="408" spans="1:4" ht="24" customHeight="1" x14ac:dyDescent="0.25">
      <c r="A408" s="28"/>
      <c r="B408" s="5" t="s">
        <v>349</v>
      </c>
      <c r="C408" s="5" t="s">
        <v>350</v>
      </c>
      <c r="D408" s="4">
        <v>46981.23</v>
      </c>
    </row>
    <row r="409" spans="1:4" ht="24" customHeight="1" x14ac:dyDescent="0.25">
      <c r="A409" s="28"/>
      <c r="B409" s="5" t="s">
        <v>351</v>
      </c>
      <c r="C409" s="5" t="s">
        <v>352</v>
      </c>
      <c r="D409" s="4">
        <v>53924.38</v>
      </c>
    </row>
    <row r="410" spans="1:4" ht="24" customHeight="1" x14ac:dyDescent="0.25">
      <c r="A410" s="28"/>
      <c r="B410" s="5" t="s">
        <v>353</v>
      </c>
      <c r="C410" s="5" t="s">
        <v>354</v>
      </c>
      <c r="D410" s="4">
        <v>68819.289999999994</v>
      </c>
    </row>
    <row r="411" spans="1:4" ht="24" customHeight="1" x14ac:dyDescent="0.25">
      <c r="A411" s="29"/>
      <c r="B411" s="5" t="s">
        <v>355</v>
      </c>
      <c r="C411" s="5" t="s">
        <v>356</v>
      </c>
      <c r="D411" s="4">
        <v>60625.21</v>
      </c>
    </row>
    <row r="412" spans="1:4" ht="31.5" customHeight="1" x14ac:dyDescent="0.25">
      <c r="A412" s="27">
        <v>98</v>
      </c>
      <c r="B412" s="24" t="s">
        <v>85</v>
      </c>
      <c r="C412" s="25"/>
      <c r="D412" s="26"/>
    </row>
    <row r="413" spans="1:4" ht="24" customHeight="1" x14ac:dyDescent="0.25">
      <c r="A413" s="28"/>
      <c r="B413" s="5" t="s">
        <v>588</v>
      </c>
      <c r="C413" s="5" t="s">
        <v>347</v>
      </c>
      <c r="D413" s="4">
        <v>75637.440000000002</v>
      </c>
    </row>
    <row r="414" spans="1:4" ht="26.25" customHeight="1" x14ac:dyDescent="0.25">
      <c r="A414" s="28"/>
      <c r="B414" s="5" t="s">
        <v>503</v>
      </c>
      <c r="C414" s="5" t="s">
        <v>589</v>
      </c>
      <c r="D414" s="4">
        <v>38172.54</v>
      </c>
    </row>
    <row r="415" spans="1:4" ht="23.25" customHeight="1" x14ac:dyDescent="0.25">
      <c r="A415" s="28"/>
      <c r="B415" s="5" t="s">
        <v>590</v>
      </c>
      <c r="C415" s="5" t="s">
        <v>195</v>
      </c>
      <c r="D415" s="4">
        <v>44057.89</v>
      </c>
    </row>
    <row r="416" spans="1:4" ht="27.75" customHeight="1" x14ac:dyDescent="0.25">
      <c r="A416" s="28"/>
      <c r="B416" s="5" t="s">
        <v>591</v>
      </c>
      <c r="C416" s="5" t="s">
        <v>592</v>
      </c>
      <c r="D416" s="4">
        <v>52726.63</v>
      </c>
    </row>
    <row r="417" spans="1:4" ht="23.25" customHeight="1" x14ac:dyDescent="0.25">
      <c r="A417" s="28"/>
      <c r="B417" s="5" t="s">
        <v>543</v>
      </c>
      <c r="C417" s="5" t="s">
        <v>593</v>
      </c>
      <c r="D417" s="4">
        <v>53024.25</v>
      </c>
    </row>
    <row r="418" spans="1:4" ht="24" customHeight="1" x14ac:dyDescent="0.25">
      <c r="A418" s="28"/>
      <c r="B418" s="5" t="s">
        <v>594</v>
      </c>
      <c r="C418" s="5" t="s">
        <v>595</v>
      </c>
      <c r="D418" s="4">
        <v>44385.3</v>
      </c>
    </row>
    <row r="419" spans="1:4" ht="24" customHeight="1" x14ac:dyDescent="0.25">
      <c r="A419" s="29"/>
      <c r="B419" s="5" t="s">
        <v>542</v>
      </c>
      <c r="C419" s="5" t="s">
        <v>596</v>
      </c>
      <c r="D419" s="4">
        <v>58340.91</v>
      </c>
    </row>
    <row r="420" spans="1:4" ht="24" customHeight="1" x14ac:dyDescent="0.25">
      <c r="A420" s="27">
        <v>99</v>
      </c>
      <c r="B420" s="24" t="s">
        <v>123</v>
      </c>
      <c r="C420" s="25"/>
      <c r="D420" s="26"/>
    </row>
    <row r="421" spans="1:4" ht="23.25" customHeight="1" x14ac:dyDescent="0.25">
      <c r="A421" s="28"/>
      <c r="B421" s="5" t="s">
        <v>814</v>
      </c>
      <c r="C421" s="5" t="s">
        <v>311</v>
      </c>
      <c r="D421" s="4">
        <v>74383.899999999994</v>
      </c>
    </row>
    <row r="422" spans="1:4" ht="23.25" customHeight="1" x14ac:dyDescent="0.25">
      <c r="A422" s="28"/>
      <c r="B422" s="5" t="s">
        <v>815</v>
      </c>
      <c r="C422" s="5" t="s">
        <v>816</v>
      </c>
      <c r="D422" s="4">
        <v>52220.95</v>
      </c>
    </row>
    <row r="423" spans="1:4" ht="23.25" customHeight="1" x14ac:dyDescent="0.25">
      <c r="A423" s="28"/>
      <c r="B423" s="5" t="s">
        <v>817</v>
      </c>
      <c r="C423" s="5" t="s">
        <v>818</v>
      </c>
      <c r="D423" s="4">
        <v>56362.55</v>
      </c>
    </row>
    <row r="424" spans="1:4" ht="22.5" customHeight="1" x14ac:dyDescent="0.25">
      <c r="A424" s="28"/>
      <c r="B424" s="5" t="s">
        <v>819</v>
      </c>
      <c r="C424" s="5" t="s">
        <v>820</v>
      </c>
      <c r="D424" s="4">
        <v>63166.76</v>
      </c>
    </row>
    <row r="425" spans="1:4" ht="23.25" customHeight="1" x14ac:dyDescent="0.25">
      <c r="A425" s="28"/>
      <c r="B425" s="5" t="s">
        <v>821</v>
      </c>
      <c r="C425" s="5" t="s">
        <v>822</v>
      </c>
      <c r="D425" s="4">
        <v>79535.41</v>
      </c>
    </row>
    <row r="426" spans="1:4" ht="23.25" customHeight="1" x14ac:dyDescent="0.25">
      <c r="A426" s="29"/>
      <c r="B426" s="5" t="s">
        <v>823</v>
      </c>
      <c r="C426" s="5" t="s">
        <v>824</v>
      </c>
      <c r="D426" s="4">
        <v>59490.75</v>
      </c>
    </row>
    <row r="427" spans="1:4" ht="29.25" customHeight="1" x14ac:dyDescent="0.25">
      <c r="A427" s="27">
        <v>100</v>
      </c>
      <c r="B427" s="24" t="s">
        <v>124</v>
      </c>
      <c r="C427" s="25"/>
      <c r="D427" s="26"/>
    </row>
    <row r="428" spans="1:4" ht="24.75" customHeight="1" x14ac:dyDescent="0.25">
      <c r="A428" s="28"/>
      <c r="B428" s="5" t="s">
        <v>323</v>
      </c>
      <c r="C428" s="5" t="s">
        <v>324</v>
      </c>
      <c r="D428" s="4">
        <v>98901.24</v>
      </c>
    </row>
    <row r="429" spans="1:4" ht="21.75" customHeight="1" x14ac:dyDescent="0.25">
      <c r="A429" s="28"/>
      <c r="B429" s="5" t="s">
        <v>325</v>
      </c>
      <c r="C429" s="5" t="s">
        <v>326</v>
      </c>
      <c r="D429" s="4">
        <v>88924.56</v>
      </c>
    </row>
    <row r="430" spans="1:4" ht="21.75" customHeight="1" x14ac:dyDescent="0.25">
      <c r="A430" s="28"/>
      <c r="B430" s="5" t="s">
        <v>327</v>
      </c>
      <c r="C430" s="5" t="s">
        <v>328</v>
      </c>
      <c r="D430" s="4">
        <v>59608.55</v>
      </c>
    </row>
    <row r="431" spans="1:4" ht="21.75" customHeight="1" x14ac:dyDescent="0.25">
      <c r="A431" s="28"/>
      <c r="B431" s="5" t="s">
        <v>329</v>
      </c>
      <c r="C431" s="5" t="s">
        <v>330</v>
      </c>
      <c r="D431" s="4">
        <v>54195.6</v>
      </c>
    </row>
    <row r="432" spans="1:4" ht="21.75" customHeight="1" x14ac:dyDescent="0.25">
      <c r="A432" s="28"/>
      <c r="B432" s="5" t="s">
        <v>331</v>
      </c>
      <c r="C432" s="5" t="s">
        <v>201</v>
      </c>
      <c r="D432" s="4">
        <v>76363.11</v>
      </c>
    </row>
    <row r="433" spans="1:4" ht="21.75" customHeight="1" x14ac:dyDescent="0.25">
      <c r="A433" s="28"/>
      <c r="B433" s="5" t="s">
        <v>332</v>
      </c>
      <c r="C433" s="5" t="s">
        <v>333</v>
      </c>
      <c r="D433" s="4">
        <v>80287.05</v>
      </c>
    </row>
    <row r="434" spans="1:4" ht="21.75" customHeight="1" x14ac:dyDescent="0.25">
      <c r="A434" s="28"/>
      <c r="B434" s="5" t="s">
        <v>334</v>
      </c>
      <c r="C434" s="5" t="s">
        <v>911</v>
      </c>
      <c r="D434" s="4">
        <v>52460.44</v>
      </c>
    </row>
    <row r="435" spans="1:4" ht="21.75" customHeight="1" x14ac:dyDescent="0.25">
      <c r="A435" s="29"/>
      <c r="B435" s="5" t="s">
        <v>335</v>
      </c>
      <c r="C435" s="5" t="s">
        <v>336</v>
      </c>
      <c r="D435" s="4">
        <v>77573.16</v>
      </c>
    </row>
    <row r="436" spans="1:4" ht="30.75" customHeight="1" x14ac:dyDescent="0.25">
      <c r="A436" s="27">
        <v>101</v>
      </c>
      <c r="B436" s="41" t="s">
        <v>86</v>
      </c>
      <c r="C436" s="42"/>
      <c r="D436" s="43"/>
    </row>
    <row r="437" spans="1:4" ht="23.25" customHeight="1" x14ac:dyDescent="0.25">
      <c r="A437" s="28"/>
      <c r="B437" s="5" t="s">
        <v>535</v>
      </c>
      <c r="C437" s="5" t="s">
        <v>146</v>
      </c>
      <c r="D437" s="4">
        <v>89353.48</v>
      </c>
    </row>
    <row r="438" spans="1:4" ht="21" customHeight="1" x14ac:dyDescent="0.25">
      <c r="A438" s="28"/>
      <c r="B438" s="5" t="s">
        <v>536</v>
      </c>
      <c r="C438" s="5" t="s">
        <v>537</v>
      </c>
      <c r="D438" s="4">
        <v>76150.460000000006</v>
      </c>
    </row>
    <row r="439" spans="1:4" ht="21" customHeight="1" x14ac:dyDescent="0.25">
      <c r="A439" s="28"/>
      <c r="B439" s="5" t="s">
        <v>538</v>
      </c>
      <c r="C439" s="5" t="s">
        <v>539</v>
      </c>
      <c r="D439" s="4">
        <v>72502.44</v>
      </c>
    </row>
    <row r="440" spans="1:4" ht="21" customHeight="1" x14ac:dyDescent="0.25">
      <c r="A440" s="28"/>
      <c r="B440" s="5" t="s">
        <v>540</v>
      </c>
      <c r="C440" s="5" t="s">
        <v>541</v>
      </c>
      <c r="D440" s="4">
        <v>54507.13</v>
      </c>
    </row>
    <row r="441" spans="1:4" ht="21" customHeight="1" x14ac:dyDescent="0.25">
      <c r="A441" s="28"/>
      <c r="B441" s="5" t="s">
        <v>542</v>
      </c>
      <c r="C441" s="5" t="s">
        <v>618</v>
      </c>
      <c r="D441" s="4">
        <v>64122</v>
      </c>
    </row>
    <row r="442" spans="1:4" ht="21" customHeight="1" x14ac:dyDescent="0.25">
      <c r="A442" s="29"/>
      <c r="B442" s="5" t="s">
        <v>543</v>
      </c>
      <c r="C442" s="5" t="s">
        <v>619</v>
      </c>
      <c r="D442" s="4">
        <v>57358.82</v>
      </c>
    </row>
    <row r="443" spans="1:4" ht="25.5" customHeight="1" x14ac:dyDescent="0.25">
      <c r="A443" s="27">
        <v>102</v>
      </c>
      <c r="B443" s="24" t="s">
        <v>125</v>
      </c>
      <c r="C443" s="25"/>
      <c r="D443" s="26"/>
    </row>
    <row r="444" spans="1:4" ht="24" customHeight="1" x14ac:dyDescent="0.25">
      <c r="A444" s="28"/>
      <c r="B444" s="5" t="s">
        <v>544</v>
      </c>
      <c r="C444" s="5" t="s">
        <v>146</v>
      </c>
      <c r="D444" s="4">
        <v>84502.96</v>
      </c>
    </row>
    <row r="445" spans="1:4" ht="24.75" customHeight="1" x14ac:dyDescent="0.25">
      <c r="A445" s="28"/>
      <c r="B445" s="5" t="s">
        <v>545</v>
      </c>
      <c r="C445" s="5" t="s">
        <v>195</v>
      </c>
      <c r="D445" s="4">
        <v>57133.14</v>
      </c>
    </row>
    <row r="446" spans="1:4" ht="24.75" customHeight="1" x14ac:dyDescent="0.25">
      <c r="A446" s="28"/>
      <c r="B446" s="5" t="s">
        <v>546</v>
      </c>
      <c r="C446" s="5" t="s">
        <v>197</v>
      </c>
      <c r="D446" s="4">
        <v>67091.44</v>
      </c>
    </row>
    <row r="447" spans="1:4" ht="24.75" customHeight="1" x14ac:dyDescent="0.25">
      <c r="A447" s="28"/>
      <c r="B447" s="5" t="s">
        <v>547</v>
      </c>
      <c r="C447" s="5" t="s">
        <v>201</v>
      </c>
      <c r="D447" s="4">
        <v>62674.89</v>
      </c>
    </row>
    <row r="448" spans="1:4" ht="24.75" customHeight="1" x14ac:dyDescent="0.25">
      <c r="A448" s="28"/>
      <c r="B448" s="5" t="s">
        <v>548</v>
      </c>
      <c r="C448" s="5" t="s">
        <v>201</v>
      </c>
      <c r="D448" s="4">
        <v>56064.2</v>
      </c>
    </row>
    <row r="449" spans="1:4" ht="24.75" customHeight="1" x14ac:dyDescent="0.25">
      <c r="A449" s="29"/>
      <c r="B449" s="5" t="s">
        <v>549</v>
      </c>
      <c r="C449" s="5" t="s">
        <v>201</v>
      </c>
      <c r="D449" s="4">
        <v>66408.5</v>
      </c>
    </row>
    <row r="450" spans="1:4" ht="30.75" customHeight="1" x14ac:dyDescent="0.25">
      <c r="A450" s="27">
        <v>103</v>
      </c>
      <c r="B450" s="24" t="s">
        <v>104</v>
      </c>
      <c r="C450" s="25"/>
      <c r="D450" s="26"/>
    </row>
    <row r="451" spans="1:4" ht="21.75" customHeight="1" x14ac:dyDescent="0.25">
      <c r="A451" s="29"/>
      <c r="B451" s="5" t="s">
        <v>826</v>
      </c>
      <c r="C451" s="5" t="s">
        <v>311</v>
      </c>
      <c r="D451" s="4">
        <v>51007.24</v>
      </c>
    </row>
    <row r="452" spans="1:4" ht="28.5" customHeight="1" x14ac:dyDescent="0.25">
      <c r="A452" s="27">
        <v>104</v>
      </c>
      <c r="B452" s="41" t="s">
        <v>87</v>
      </c>
      <c r="C452" s="42"/>
      <c r="D452" s="43"/>
    </row>
    <row r="453" spans="1:4" ht="23.25" customHeight="1" x14ac:dyDescent="0.25">
      <c r="A453" s="28"/>
      <c r="B453" s="5" t="s">
        <v>357</v>
      </c>
      <c r="C453" s="5" t="s">
        <v>347</v>
      </c>
      <c r="D453" s="4">
        <v>102139.98</v>
      </c>
    </row>
    <row r="454" spans="1:4" ht="23.25" customHeight="1" x14ac:dyDescent="0.25">
      <c r="A454" s="28"/>
      <c r="B454" s="5" t="s">
        <v>358</v>
      </c>
      <c r="C454" s="5" t="s">
        <v>359</v>
      </c>
      <c r="D454" s="4">
        <v>62508.28</v>
      </c>
    </row>
    <row r="455" spans="1:4" ht="23.25" customHeight="1" x14ac:dyDescent="0.25">
      <c r="A455" s="28"/>
      <c r="B455" s="5" t="s">
        <v>360</v>
      </c>
      <c r="C455" s="5" t="s">
        <v>361</v>
      </c>
      <c r="D455" s="4">
        <v>61581.08</v>
      </c>
    </row>
    <row r="456" spans="1:4" ht="23.25" customHeight="1" x14ac:dyDescent="0.25">
      <c r="A456" s="28"/>
      <c r="B456" s="5" t="s">
        <v>362</v>
      </c>
      <c r="C456" s="5" t="s">
        <v>201</v>
      </c>
      <c r="D456" s="4">
        <v>84094.91</v>
      </c>
    </row>
    <row r="457" spans="1:4" ht="23.25" customHeight="1" x14ac:dyDescent="0.25">
      <c r="A457" s="28"/>
      <c r="B457" s="5" t="s">
        <v>363</v>
      </c>
      <c r="C457" s="5" t="s">
        <v>356</v>
      </c>
      <c r="D457" s="4">
        <v>67196.539999999994</v>
      </c>
    </row>
    <row r="458" spans="1:4" ht="23.25" customHeight="1" x14ac:dyDescent="0.25">
      <c r="A458" s="29"/>
      <c r="B458" s="5" t="s">
        <v>364</v>
      </c>
      <c r="C458" s="5" t="s">
        <v>356</v>
      </c>
      <c r="D458" s="4">
        <v>69518.59</v>
      </c>
    </row>
    <row r="459" spans="1:4" ht="30" customHeight="1" x14ac:dyDescent="0.25">
      <c r="A459" s="27">
        <v>105</v>
      </c>
      <c r="B459" s="24" t="s">
        <v>126</v>
      </c>
      <c r="C459" s="25"/>
      <c r="D459" s="26"/>
    </row>
    <row r="460" spans="1:4" ht="24.75" customHeight="1" x14ac:dyDescent="0.25">
      <c r="A460" s="28"/>
      <c r="B460" s="5" t="s">
        <v>651</v>
      </c>
      <c r="C460" s="5" t="s">
        <v>652</v>
      </c>
      <c r="D460" s="4">
        <f>(388828.15-7717.8)/5</f>
        <v>76222.070000000007</v>
      </c>
    </row>
    <row r="461" spans="1:4" ht="24" customHeight="1" x14ac:dyDescent="0.25">
      <c r="A461" s="28"/>
      <c r="B461" s="5" t="s">
        <v>653</v>
      </c>
      <c r="C461" s="5" t="s">
        <v>654</v>
      </c>
      <c r="D461" s="4">
        <f>(385974.42-20866.7)/4</f>
        <v>91276.93</v>
      </c>
    </row>
    <row r="462" spans="1:4" ht="24" customHeight="1" x14ac:dyDescent="0.25">
      <c r="A462" s="28"/>
      <c r="B462" s="5" t="s">
        <v>655</v>
      </c>
      <c r="C462" s="5" t="s">
        <v>656</v>
      </c>
      <c r="D462" s="4">
        <f>(920675.54-59778.04)/12</f>
        <v>71741.458333333328</v>
      </c>
    </row>
    <row r="463" spans="1:4" ht="24" customHeight="1" x14ac:dyDescent="0.25">
      <c r="A463" s="28"/>
      <c r="B463" s="5" t="s">
        <v>657</v>
      </c>
      <c r="C463" s="5" t="s">
        <v>378</v>
      </c>
      <c r="D463" s="4">
        <f>(586545.22-3602.82-3602.82)/12</f>
        <v>48278.29833333334</v>
      </c>
    </row>
    <row r="464" spans="1:4" ht="24" customHeight="1" x14ac:dyDescent="0.25">
      <c r="A464" s="28"/>
      <c r="B464" s="5" t="s">
        <v>658</v>
      </c>
      <c r="C464" s="5" t="s">
        <v>659</v>
      </c>
      <c r="D464" s="4">
        <f>705358.87/12</f>
        <v>58779.905833333331</v>
      </c>
    </row>
    <row r="465" spans="1:4" ht="24" customHeight="1" x14ac:dyDescent="0.25">
      <c r="A465" s="29"/>
      <c r="B465" s="5" t="s">
        <v>660</v>
      </c>
      <c r="C465" s="5" t="s">
        <v>314</v>
      </c>
      <c r="D465" s="4">
        <f>854213.01/12</f>
        <v>71184.417499999996</v>
      </c>
    </row>
    <row r="466" spans="1:4" ht="24" customHeight="1" x14ac:dyDescent="0.25">
      <c r="A466" s="27">
        <v>106</v>
      </c>
      <c r="B466" s="24" t="s">
        <v>127</v>
      </c>
      <c r="C466" s="25"/>
      <c r="D466" s="26"/>
    </row>
    <row r="467" spans="1:4" ht="22.5" customHeight="1" x14ac:dyDescent="0.25">
      <c r="A467" s="28"/>
      <c r="B467" s="5" t="s">
        <v>163</v>
      </c>
      <c r="C467" s="5" t="s">
        <v>146</v>
      </c>
      <c r="D467" s="4">
        <v>87103.13</v>
      </c>
    </row>
    <row r="468" spans="1:4" ht="21.75" customHeight="1" x14ac:dyDescent="0.25">
      <c r="A468" s="28"/>
      <c r="B468" s="5" t="s">
        <v>164</v>
      </c>
      <c r="C468" s="5" t="s">
        <v>165</v>
      </c>
      <c r="D468" s="4">
        <v>81261.39</v>
      </c>
    </row>
    <row r="469" spans="1:4" ht="21.75" customHeight="1" x14ac:dyDescent="0.25">
      <c r="A469" s="29"/>
      <c r="B469" s="5" t="s">
        <v>166</v>
      </c>
      <c r="C469" s="5" t="s">
        <v>167</v>
      </c>
      <c r="D469" s="4">
        <v>41519.89</v>
      </c>
    </row>
    <row r="470" spans="1:4" ht="21.75" customHeight="1" x14ac:dyDescent="0.25">
      <c r="A470" s="27">
        <v>107</v>
      </c>
      <c r="B470" s="24" t="s">
        <v>128</v>
      </c>
      <c r="C470" s="25"/>
      <c r="D470" s="26"/>
    </row>
    <row r="471" spans="1:4" ht="22.5" customHeight="1" x14ac:dyDescent="0.25">
      <c r="A471" s="28"/>
      <c r="B471" s="5" t="s">
        <v>524</v>
      </c>
      <c r="C471" s="5" t="s">
        <v>146</v>
      </c>
      <c r="D471" s="4">
        <v>57494.37</v>
      </c>
    </row>
    <row r="472" spans="1:4" ht="21.75" customHeight="1" x14ac:dyDescent="0.25">
      <c r="A472" s="28"/>
      <c r="B472" s="5" t="s">
        <v>525</v>
      </c>
      <c r="C472" s="5" t="s">
        <v>484</v>
      </c>
      <c r="D472" s="4">
        <v>62601.99</v>
      </c>
    </row>
    <row r="473" spans="1:4" ht="21.75" customHeight="1" x14ac:dyDescent="0.25">
      <c r="A473" s="28"/>
      <c r="B473" s="5" t="s">
        <v>526</v>
      </c>
      <c r="C473" s="5" t="s">
        <v>527</v>
      </c>
      <c r="D473" s="4">
        <v>48766.720000000001</v>
      </c>
    </row>
    <row r="474" spans="1:4" ht="21.75" customHeight="1" x14ac:dyDescent="0.25">
      <c r="A474" s="29"/>
      <c r="B474" s="5" t="s">
        <v>528</v>
      </c>
      <c r="C474" s="5" t="s">
        <v>197</v>
      </c>
      <c r="D474" s="4">
        <v>40689.03</v>
      </c>
    </row>
    <row r="475" spans="1:4" ht="21.75" customHeight="1" x14ac:dyDescent="0.25">
      <c r="A475" s="27">
        <v>108</v>
      </c>
      <c r="B475" s="24" t="s">
        <v>129</v>
      </c>
      <c r="C475" s="25"/>
      <c r="D475" s="26"/>
    </row>
    <row r="476" spans="1:4" ht="24" customHeight="1" x14ac:dyDescent="0.25">
      <c r="A476" s="28"/>
      <c r="B476" s="5" t="s">
        <v>743</v>
      </c>
      <c r="C476" s="5" t="s">
        <v>744</v>
      </c>
      <c r="D476" s="4">
        <f>489855.82/8</f>
        <v>61231.977500000001</v>
      </c>
    </row>
    <row r="477" spans="1:4" ht="21.75" customHeight="1" x14ac:dyDescent="0.25">
      <c r="A477" s="28"/>
      <c r="B477" s="5" t="s">
        <v>745</v>
      </c>
      <c r="C477" s="5" t="s">
        <v>746</v>
      </c>
      <c r="D477" s="4">
        <f>74762</f>
        <v>74762</v>
      </c>
    </row>
    <row r="478" spans="1:4" ht="21.75" customHeight="1" x14ac:dyDescent="0.25">
      <c r="A478" s="28"/>
      <c r="B478" s="5" t="s">
        <v>747</v>
      </c>
      <c r="C478" s="5" t="s">
        <v>748</v>
      </c>
      <c r="D478" s="4">
        <f>739673.46/12</f>
        <v>61639.454999999994</v>
      </c>
    </row>
    <row r="479" spans="1:4" ht="21.75" customHeight="1" x14ac:dyDescent="0.25">
      <c r="A479" s="28"/>
      <c r="B479" s="5" t="s">
        <v>749</v>
      </c>
      <c r="C479" s="5" t="s">
        <v>750</v>
      </c>
      <c r="D479" s="4">
        <f>900821.77/12</f>
        <v>75068.480833333335</v>
      </c>
    </row>
    <row r="480" spans="1:4" ht="21.75" customHeight="1" x14ac:dyDescent="0.25">
      <c r="A480" s="28"/>
      <c r="B480" s="5" t="s">
        <v>751</v>
      </c>
      <c r="C480" s="5" t="s">
        <v>691</v>
      </c>
      <c r="D480" s="4">
        <f>685345.6/12</f>
        <v>57112.133333333331</v>
      </c>
    </row>
    <row r="481" spans="1:4" ht="21.75" customHeight="1" x14ac:dyDescent="0.25">
      <c r="A481" s="29"/>
      <c r="B481" s="5" t="s">
        <v>752</v>
      </c>
      <c r="C481" s="5" t="s">
        <v>689</v>
      </c>
      <c r="D481" s="4">
        <f>760115.28/12</f>
        <v>63342.94</v>
      </c>
    </row>
    <row r="482" spans="1:4" ht="21.75" customHeight="1" x14ac:dyDescent="0.25">
      <c r="A482" s="27">
        <v>109</v>
      </c>
      <c r="B482" s="24" t="s">
        <v>130</v>
      </c>
      <c r="C482" s="25"/>
      <c r="D482" s="26"/>
    </row>
    <row r="483" spans="1:4" ht="24" customHeight="1" x14ac:dyDescent="0.25">
      <c r="A483" s="28"/>
      <c r="B483" s="5" t="s">
        <v>807</v>
      </c>
      <c r="C483" s="5" t="s">
        <v>146</v>
      </c>
      <c r="D483" s="4">
        <v>61423.81</v>
      </c>
    </row>
    <row r="484" spans="1:4" ht="21" customHeight="1" x14ac:dyDescent="0.25">
      <c r="A484" s="28"/>
      <c r="B484" s="5" t="s">
        <v>808</v>
      </c>
      <c r="C484" s="5" t="s">
        <v>539</v>
      </c>
      <c r="D484" s="4">
        <v>62486.71</v>
      </c>
    </row>
    <row r="485" spans="1:4" ht="21" customHeight="1" x14ac:dyDescent="0.25">
      <c r="A485" s="29"/>
      <c r="B485" s="5" t="s">
        <v>809</v>
      </c>
      <c r="C485" s="5" t="s">
        <v>810</v>
      </c>
      <c r="D485" s="4">
        <v>45614.41</v>
      </c>
    </row>
    <row r="486" spans="1:4" ht="37.5" customHeight="1" x14ac:dyDescent="0.25">
      <c r="A486" s="27">
        <v>110</v>
      </c>
      <c r="B486" s="37" t="s">
        <v>131</v>
      </c>
      <c r="C486" s="38"/>
      <c r="D486" s="39"/>
    </row>
    <row r="487" spans="1:4" ht="24.75" customHeight="1" x14ac:dyDescent="0.25">
      <c r="A487" s="28"/>
      <c r="B487" s="5" t="s">
        <v>550</v>
      </c>
      <c r="C487" s="5" t="s">
        <v>146</v>
      </c>
      <c r="D487" s="4">
        <v>86509.27</v>
      </c>
    </row>
    <row r="488" spans="1:4" ht="22.5" customHeight="1" x14ac:dyDescent="0.25">
      <c r="A488" s="28"/>
      <c r="B488" s="5" t="s">
        <v>551</v>
      </c>
      <c r="C488" s="5" t="s">
        <v>552</v>
      </c>
      <c r="D488" s="4">
        <v>81073.17</v>
      </c>
    </row>
    <row r="489" spans="1:4" ht="22.5" customHeight="1" x14ac:dyDescent="0.25">
      <c r="A489" s="28"/>
      <c r="B489" s="5" t="s">
        <v>553</v>
      </c>
      <c r="C489" s="5" t="s">
        <v>157</v>
      </c>
      <c r="D489" s="4">
        <v>70010.73</v>
      </c>
    </row>
    <row r="490" spans="1:4" ht="22.5" customHeight="1" x14ac:dyDescent="0.25">
      <c r="A490" s="28"/>
      <c r="B490" s="5" t="s">
        <v>554</v>
      </c>
      <c r="C490" s="5" t="s">
        <v>555</v>
      </c>
      <c r="D490" s="4">
        <v>101951.78</v>
      </c>
    </row>
    <row r="491" spans="1:4" ht="22.5" customHeight="1" x14ac:dyDescent="0.25">
      <c r="A491" s="29"/>
      <c r="B491" s="5" t="s">
        <v>912</v>
      </c>
      <c r="C491" s="5" t="s">
        <v>195</v>
      </c>
      <c r="D491" s="4">
        <v>56403.75</v>
      </c>
    </row>
    <row r="492" spans="1:4" ht="33.75" customHeight="1" x14ac:dyDescent="0.25">
      <c r="A492" s="27">
        <v>111</v>
      </c>
      <c r="B492" s="24" t="s">
        <v>132</v>
      </c>
      <c r="C492" s="25"/>
      <c r="D492" s="26"/>
    </row>
    <row r="493" spans="1:4" ht="21.75" customHeight="1" x14ac:dyDescent="0.25">
      <c r="A493" s="28"/>
      <c r="B493" s="5" t="s">
        <v>168</v>
      </c>
      <c r="C493" s="5" t="s">
        <v>146</v>
      </c>
      <c r="D493" s="4">
        <v>78714.58</v>
      </c>
    </row>
    <row r="494" spans="1:4" ht="21" customHeight="1" x14ac:dyDescent="0.25">
      <c r="A494" s="28"/>
      <c r="B494" s="5" t="s">
        <v>169</v>
      </c>
      <c r="C494" s="5" t="s">
        <v>170</v>
      </c>
      <c r="D494" s="4">
        <v>53732.26</v>
      </c>
    </row>
    <row r="495" spans="1:4" ht="21" customHeight="1" x14ac:dyDescent="0.25">
      <c r="A495" s="29"/>
      <c r="B495" s="5" t="s">
        <v>171</v>
      </c>
      <c r="C495" s="5" t="s">
        <v>172</v>
      </c>
      <c r="D495" s="4">
        <v>65122.07</v>
      </c>
    </row>
    <row r="496" spans="1:4" ht="30" customHeight="1" x14ac:dyDescent="0.25">
      <c r="A496" s="27">
        <v>112</v>
      </c>
      <c r="B496" s="24" t="s">
        <v>133</v>
      </c>
      <c r="C496" s="25"/>
      <c r="D496" s="26"/>
    </row>
    <row r="497" spans="1:4" ht="22.5" customHeight="1" x14ac:dyDescent="0.25">
      <c r="A497" s="28"/>
      <c r="B497" s="5" t="s">
        <v>703</v>
      </c>
      <c r="C497" s="5" t="s">
        <v>311</v>
      </c>
      <c r="D497" s="4">
        <v>87569.11</v>
      </c>
    </row>
    <row r="498" spans="1:4" ht="21" customHeight="1" x14ac:dyDescent="0.25">
      <c r="A498" s="28"/>
      <c r="B498" s="5" t="s">
        <v>704</v>
      </c>
      <c r="C498" s="5" t="s">
        <v>705</v>
      </c>
      <c r="D498" s="4">
        <v>63681.62</v>
      </c>
    </row>
    <row r="499" spans="1:4" ht="21" customHeight="1" x14ac:dyDescent="0.25">
      <c r="A499" s="28"/>
      <c r="B499" s="5" t="s">
        <v>706</v>
      </c>
      <c r="C499" s="5" t="s">
        <v>705</v>
      </c>
      <c r="D499" s="4">
        <v>78041.8</v>
      </c>
    </row>
    <row r="500" spans="1:4" ht="21" customHeight="1" x14ac:dyDescent="0.25">
      <c r="A500" s="28"/>
      <c r="B500" s="5" t="s">
        <v>707</v>
      </c>
      <c r="C500" s="5" t="s">
        <v>705</v>
      </c>
      <c r="D500" s="4">
        <v>53129.25</v>
      </c>
    </row>
    <row r="501" spans="1:4" ht="21" customHeight="1" x14ac:dyDescent="0.25">
      <c r="A501" s="29"/>
      <c r="B501" s="5" t="s">
        <v>708</v>
      </c>
      <c r="C501" s="5" t="s">
        <v>709</v>
      </c>
      <c r="D501" s="4">
        <v>62775.4</v>
      </c>
    </row>
    <row r="502" spans="1:4" ht="21" customHeight="1" x14ac:dyDescent="0.25">
      <c r="A502" s="27">
        <v>113</v>
      </c>
      <c r="B502" s="24" t="s">
        <v>134</v>
      </c>
      <c r="C502" s="25"/>
      <c r="D502" s="26"/>
    </row>
    <row r="503" spans="1:4" ht="23.25" customHeight="1" x14ac:dyDescent="0.25">
      <c r="A503" s="28"/>
      <c r="B503" s="5" t="s">
        <v>881</v>
      </c>
      <c r="C503" s="5" t="s">
        <v>754</v>
      </c>
      <c r="D503" s="4">
        <v>78328.13</v>
      </c>
    </row>
    <row r="504" spans="1:4" ht="23.25" customHeight="1" x14ac:dyDescent="0.25">
      <c r="A504" s="28"/>
      <c r="B504" s="5" t="s">
        <v>882</v>
      </c>
      <c r="C504" s="5" t="s">
        <v>883</v>
      </c>
      <c r="D504" s="4">
        <v>42908</v>
      </c>
    </row>
    <row r="505" spans="1:4" ht="31.5" customHeight="1" x14ac:dyDescent="0.25">
      <c r="A505" s="28"/>
      <c r="B505" s="5" t="s">
        <v>884</v>
      </c>
      <c r="C505" s="5" t="s">
        <v>885</v>
      </c>
      <c r="D505" s="4">
        <v>59376.94</v>
      </c>
    </row>
    <row r="506" spans="1:4" ht="23.25" customHeight="1" x14ac:dyDescent="0.25">
      <c r="A506" s="29"/>
      <c r="B506" s="5" t="s">
        <v>886</v>
      </c>
      <c r="C506" s="5" t="s">
        <v>314</v>
      </c>
      <c r="D506" s="4">
        <v>64423.58</v>
      </c>
    </row>
    <row r="507" spans="1:4" ht="23.25" customHeight="1" x14ac:dyDescent="0.25">
      <c r="A507" s="27">
        <v>114</v>
      </c>
      <c r="B507" s="24" t="s">
        <v>88</v>
      </c>
      <c r="C507" s="25"/>
      <c r="D507" s="26"/>
    </row>
    <row r="508" spans="1:4" ht="24" customHeight="1" x14ac:dyDescent="0.25">
      <c r="A508" s="28"/>
      <c r="B508" s="5" t="s">
        <v>510</v>
      </c>
      <c r="C508" s="5" t="s">
        <v>146</v>
      </c>
      <c r="D508" s="4">
        <v>86820.25</v>
      </c>
    </row>
    <row r="509" spans="1:4" ht="23.25" customHeight="1" x14ac:dyDescent="0.25">
      <c r="A509" s="28"/>
      <c r="B509" s="5" t="s">
        <v>511</v>
      </c>
      <c r="C509" s="5" t="s">
        <v>512</v>
      </c>
      <c r="D509" s="4">
        <v>51154.97</v>
      </c>
    </row>
    <row r="510" spans="1:4" ht="23.25" customHeight="1" x14ac:dyDescent="0.25">
      <c r="A510" s="28"/>
      <c r="B510" s="5" t="s">
        <v>513</v>
      </c>
      <c r="C510" s="5" t="s">
        <v>514</v>
      </c>
      <c r="D510" s="4">
        <v>56538.83</v>
      </c>
    </row>
    <row r="511" spans="1:4" ht="23.25" customHeight="1" x14ac:dyDescent="0.25">
      <c r="A511" s="28"/>
      <c r="B511" s="5" t="s">
        <v>515</v>
      </c>
      <c r="C511" s="5" t="s">
        <v>506</v>
      </c>
      <c r="D511" s="4">
        <v>65308.5</v>
      </c>
    </row>
    <row r="512" spans="1:4" ht="23.25" customHeight="1" x14ac:dyDescent="0.25">
      <c r="A512" s="29"/>
      <c r="B512" s="5" t="s">
        <v>516</v>
      </c>
      <c r="C512" s="5" t="s">
        <v>517</v>
      </c>
      <c r="D512" s="4">
        <v>29989.86</v>
      </c>
    </row>
    <row r="513" spans="1:4" ht="23.25" customHeight="1" x14ac:dyDescent="0.25">
      <c r="A513" s="27">
        <v>115</v>
      </c>
      <c r="B513" s="24" t="s">
        <v>89</v>
      </c>
      <c r="C513" s="25"/>
      <c r="D513" s="26"/>
    </row>
    <row r="514" spans="1:4" ht="21.75" customHeight="1" x14ac:dyDescent="0.25">
      <c r="A514" s="28"/>
      <c r="B514" s="5" t="s">
        <v>556</v>
      </c>
      <c r="C514" s="5" t="s">
        <v>146</v>
      </c>
      <c r="D514" s="4">
        <v>82682.17</v>
      </c>
    </row>
    <row r="515" spans="1:4" ht="21" customHeight="1" x14ac:dyDescent="0.25">
      <c r="A515" s="28"/>
      <c r="B515" s="5" t="s">
        <v>557</v>
      </c>
      <c r="C515" s="5" t="s">
        <v>558</v>
      </c>
      <c r="D515" s="4">
        <v>46538.239999999998</v>
      </c>
    </row>
    <row r="516" spans="1:4" ht="21" customHeight="1" x14ac:dyDescent="0.25">
      <c r="A516" s="28"/>
      <c r="B516" s="5" t="s">
        <v>559</v>
      </c>
      <c r="C516" s="5" t="s">
        <v>300</v>
      </c>
      <c r="D516" s="4">
        <v>77994.929999999993</v>
      </c>
    </row>
    <row r="517" spans="1:4" ht="21" customHeight="1" x14ac:dyDescent="0.25">
      <c r="A517" s="28"/>
      <c r="B517" s="5" t="s">
        <v>560</v>
      </c>
      <c r="C517" s="5" t="s">
        <v>561</v>
      </c>
      <c r="D517" s="4">
        <v>69833.97</v>
      </c>
    </row>
    <row r="518" spans="1:4" ht="21" customHeight="1" x14ac:dyDescent="0.25">
      <c r="A518" s="28"/>
      <c r="B518" s="5" t="s">
        <v>562</v>
      </c>
      <c r="C518" s="5" t="s">
        <v>563</v>
      </c>
      <c r="D518" s="4">
        <v>88328.49</v>
      </c>
    </row>
    <row r="519" spans="1:4" ht="21" customHeight="1" x14ac:dyDescent="0.25">
      <c r="A519" s="28"/>
      <c r="B519" s="5" t="s">
        <v>414</v>
      </c>
      <c r="C519" s="5" t="s">
        <v>197</v>
      </c>
      <c r="D519" s="4">
        <v>60777.11</v>
      </c>
    </row>
    <row r="520" spans="1:4" ht="21" customHeight="1" x14ac:dyDescent="0.25">
      <c r="A520" s="29"/>
      <c r="B520" s="5" t="s">
        <v>564</v>
      </c>
      <c r="C520" s="5" t="s">
        <v>561</v>
      </c>
      <c r="D520" s="4">
        <v>70121.48</v>
      </c>
    </row>
    <row r="521" spans="1:4" ht="21" customHeight="1" x14ac:dyDescent="0.25">
      <c r="A521" s="27">
        <v>116</v>
      </c>
      <c r="B521" s="24" t="s">
        <v>135</v>
      </c>
      <c r="C521" s="25"/>
      <c r="D521" s="26"/>
    </row>
    <row r="522" spans="1:4" ht="24" customHeight="1" x14ac:dyDescent="0.25">
      <c r="A522" s="28"/>
      <c r="B522" s="5" t="s">
        <v>397</v>
      </c>
      <c r="C522" s="5" t="s">
        <v>146</v>
      </c>
      <c r="D522" s="4">
        <v>86399.13</v>
      </c>
    </row>
    <row r="523" spans="1:4" ht="22.5" customHeight="1" x14ac:dyDescent="0.25">
      <c r="A523" s="28"/>
      <c r="B523" s="5" t="s">
        <v>398</v>
      </c>
      <c r="C523" s="5" t="s">
        <v>399</v>
      </c>
      <c r="D523" s="4">
        <v>60091.61</v>
      </c>
    </row>
    <row r="524" spans="1:4" ht="22.5" customHeight="1" x14ac:dyDescent="0.25">
      <c r="A524" s="28"/>
      <c r="B524" s="5" t="s">
        <v>400</v>
      </c>
      <c r="C524" s="5" t="s">
        <v>401</v>
      </c>
      <c r="D524" s="4">
        <v>62205.5</v>
      </c>
    </row>
    <row r="525" spans="1:4" ht="22.5" customHeight="1" x14ac:dyDescent="0.25">
      <c r="A525" s="28"/>
      <c r="B525" s="5" t="s">
        <v>402</v>
      </c>
      <c r="C525" s="5" t="s">
        <v>403</v>
      </c>
      <c r="D525" s="4">
        <v>71062.240000000005</v>
      </c>
    </row>
    <row r="526" spans="1:4" ht="22.5" customHeight="1" x14ac:dyDescent="0.25">
      <c r="A526" s="28"/>
      <c r="B526" s="5" t="s">
        <v>404</v>
      </c>
      <c r="C526" s="5" t="s">
        <v>405</v>
      </c>
      <c r="D526" s="4">
        <v>44736.08</v>
      </c>
    </row>
    <row r="527" spans="1:4" ht="22.5" customHeight="1" x14ac:dyDescent="0.25">
      <c r="A527" s="28"/>
      <c r="B527" s="5" t="s">
        <v>406</v>
      </c>
      <c r="C527" s="5" t="s">
        <v>407</v>
      </c>
      <c r="D527" s="4">
        <v>41906.589999999997</v>
      </c>
    </row>
    <row r="528" spans="1:4" ht="22.5" customHeight="1" x14ac:dyDescent="0.25">
      <c r="A528" s="28"/>
      <c r="B528" s="5" t="s">
        <v>408</v>
      </c>
      <c r="C528" s="5" t="s">
        <v>409</v>
      </c>
      <c r="D528" s="4">
        <v>40061.07</v>
      </c>
    </row>
    <row r="529" spans="1:4" ht="22.5" customHeight="1" x14ac:dyDescent="0.25">
      <c r="A529" s="29"/>
      <c r="B529" s="5" t="s">
        <v>410</v>
      </c>
      <c r="C529" s="5" t="s">
        <v>411</v>
      </c>
      <c r="D529" s="4">
        <v>93898.61</v>
      </c>
    </row>
    <row r="530" spans="1:4" ht="22.5" customHeight="1" x14ac:dyDescent="0.25">
      <c r="A530" s="27">
        <v>117</v>
      </c>
      <c r="B530" s="24" t="s">
        <v>136</v>
      </c>
      <c r="C530" s="25"/>
      <c r="D530" s="26"/>
    </row>
    <row r="531" spans="1:4" ht="21.75" customHeight="1" x14ac:dyDescent="0.25">
      <c r="A531" s="28"/>
      <c r="B531" s="5" t="s">
        <v>872</v>
      </c>
      <c r="C531" s="5" t="s">
        <v>347</v>
      </c>
      <c r="D531" s="4">
        <f>899483.06/12</f>
        <v>74956.921666666676</v>
      </c>
    </row>
    <row r="532" spans="1:4" ht="20.25" customHeight="1" x14ac:dyDescent="0.25">
      <c r="A532" s="28"/>
      <c r="B532" s="5" t="s">
        <v>873</v>
      </c>
      <c r="C532" s="5" t="s">
        <v>874</v>
      </c>
      <c r="D532" s="4">
        <f>513254.77/12</f>
        <v>42771.230833333335</v>
      </c>
    </row>
    <row r="533" spans="1:4" ht="20.25" customHeight="1" x14ac:dyDescent="0.25">
      <c r="A533" s="29"/>
      <c r="B533" s="5" t="s">
        <v>875</v>
      </c>
      <c r="C533" s="5" t="s">
        <v>750</v>
      </c>
      <c r="D533" s="4">
        <f>706023.18/12</f>
        <v>58835.265000000007</v>
      </c>
    </row>
    <row r="534" spans="1:4" ht="27.75" customHeight="1" x14ac:dyDescent="0.25">
      <c r="A534" s="27">
        <v>118</v>
      </c>
      <c r="B534" s="24" t="s">
        <v>137</v>
      </c>
      <c r="C534" s="25"/>
      <c r="D534" s="26"/>
    </row>
    <row r="535" spans="1:4" ht="24" customHeight="1" x14ac:dyDescent="0.25">
      <c r="A535" s="28"/>
      <c r="B535" s="5" t="s">
        <v>876</v>
      </c>
      <c r="C535" s="5" t="s">
        <v>347</v>
      </c>
      <c r="D535" s="4">
        <v>65352.88</v>
      </c>
    </row>
    <row r="536" spans="1:4" ht="22.5" customHeight="1" x14ac:dyDescent="0.25">
      <c r="A536" s="28"/>
      <c r="B536" s="5" t="s">
        <v>877</v>
      </c>
      <c r="C536" s="5" t="s">
        <v>878</v>
      </c>
      <c r="D536" s="4">
        <v>53002.22</v>
      </c>
    </row>
    <row r="537" spans="1:4" ht="22.5" customHeight="1" x14ac:dyDescent="0.25">
      <c r="A537" s="29"/>
      <c r="B537" s="5" t="s">
        <v>879</v>
      </c>
      <c r="C537" s="5" t="s">
        <v>880</v>
      </c>
      <c r="D537" s="4">
        <v>16093.3</v>
      </c>
    </row>
    <row r="538" spans="1:4" ht="30.75" customHeight="1" x14ac:dyDescent="0.25">
      <c r="A538" s="27">
        <v>119</v>
      </c>
      <c r="B538" s="24" t="s">
        <v>138</v>
      </c>
      <c r="C538" s="25"/>
      <c r="D538" s="26"/>
    </row>
    <row r="539" spans="1:4" ht="23.25" customHeight="1" x14ac:dyDescent="0.25">
      <c r="A539" s="28"/>
      <c r="B539" s="5" t="s">
        <v>297</v>
      </c>
      <c r="C539" s="5" t="s">
        <v>146</v>
      </c>
      <c r="D539" s="4">
        <v>94229.16</v>
      </c>
    </row>
    <row r="540" spans="1:4" ht="24" customHeight="1" x14ac:dyDescent="0.25">
      <c r="A540" s="28"/>
      <c r="B540" s="5" t="s">
        <v>298</v>
      </c>
      <c r="C540" s="5" t="s">
        <v>197</v>
      </c>
      <c r="D540" s="4">
        <v>56612.99</v>
      </c>
    </row>
    <row r="541" spans="1:4" ht="24" customHeight="1" x14ac:dyDescent="0.25">
      <c r="A541" s="28"/>
      <c r="B541" s="5" t="s">
        <v>299</v>
      </c>
      <c r="C541" s="5" t="s">
        <v>300</v>
      </c>
      <c r="D541" s="4">
        <v>90073.75</v>
      </c>
    </row>
    <row r="542" spans="1:4" ht="24" customHeight="1" x14ac:dyDescent="0.25">
      <c r="A542" s="28"/>
      <c r="B542" s="5" t="s">
        <v>301</v>
      </c>
      <c r="C542" s="5" t="s">
        <v>201</v>
      </c>
      <c r="D542" s="4">
        <v>94370.62</v>
      </c>
    </row>
    <row r="543" spans="1:4" ht="24" customHeight="1" x14ac:dyDescent="0.25">
      <c r="A543" s="28"/>
      <c r="B543" s="5" t="s">
        <v>302</v>
      </c>
      <c r="C543" s="5" t="s">
        <v>201</v>
      </c>
      <c r="D543" s="4">
        <v>66251.039999999994</v>
      </c>
    </row>
    <row r="544" spans="1:4" ht="24" customHeight="1" x14ac:dyDescent="0.25">
      <c r="A544" s="29"/>
      <c r="B544" s="5" t="s">
        <v>303</v>
      </c>
      <c r="C544" s="5" t="s">
        <v>304</v>
      </c>
      <c r="D544" s="4">
        <v>59240.03</v>
      </c>
    </row>
    <row r="545" spans="1:4" ht="24" customHeight="1" x14ac:dyDescent="0.25">
      <c r="A545" s="27">
        <v>120</v>
      </c>
      <c r="B545" s="24" t="s">
        <v>139</v>
      </c>
      <c r="C545" s="25"/>
      <c r="D545" s="26"/>
    </row>
    <row r="546" spans="1:4" ht="22.5" customHeight="1" x14ac:dyDescent="0.25">
      <c r="A546" s="28"/>
      <c r="B546" s="5" t="s">
        <v>725</v>
      </c>
      <c r="C546" s="5" t="s">
        <v>726</v>
      </c>
      <c r="D546" s="4">
        <f>242025.26/4</f>
        <v>60506.315000000002</v>
      </c>
    </row>
    <row r="547" spans="1:4" ht="34.5" customHeight="1" x14ac:dyDescent="0.25">
      <c r="A547" s="29"/>
      <c r="B547" s="5" t="s">
        <v>727</v>
      </c>
      <c r="C547" s="5" t="s">
        <v>728</v>
      </c>
      <c r="D547" s="4">
        <f>650714.03/10</f>
        <v>65071.403000000006</v>
      </c>
    </row>
    <row r="548" spans="1:4" ht="32.25" customHeight="1" x14ac:dyDescent="0.25">
      <c r="A548" s="27">
        <v>121</v>
      </c>
      <c r="B548" s="37" t="s">
        <v>140</v>
      </c>
      <c r="C548" s="38"/>
      <c r="D548" s="39"/>
    </row>
    <row r="549" spans="1:4" ht="24" customHeight="1" x14ac:dyDescent="0.25">
      <c r="A549" s="28"/>
      <c r="B549" s="5" t="s">
        <v>204</v>
      </c>
      <c r="C549" s="5" t="s">
        <v>146</v>
      </c>
      <c r="D549" s="4">
        <v>54306.66</v>
      </c>
    </row>
    <row r="550" spans="1:4" ht="24" customHeight="1" x14ac:dyDescent="0.25">
      <c r="A550" s="28"/>
      <c r="B550" s="5" t="s">
        <v>205</v>
      </c>
      <c r="C550" s="5" t="s">
        <v>206</v>
      </c>
      <c r="D550" s="4">
        <v>39944.94</v>
      </c>
    </row>
    <row r="551" spans="1:4" ht="30" customHeight="1" x14ac:dyDescent="0.25">
      <c r="A551" s="28"/>
      <c r="B551" s="5" t="s">
        <v>207</v>
      </c>
      <c r="C551" s="5" t="s">
        <v>208</v>
      </c>
      <c r="D551" s="4">
        <v>20063.189999999999</v>
      </c>
    </row>
    <row r="552" spans="1:4" ht="24" customHeight="1" x14ac:dyDescent="0.25">
      <c r="A552" s="28"/>
      <c r="B552" s="5" t="s">
        <v>209</v>
      </c>
      <c r="C552" s="5" t="s">
        <v>913</v>
      </c>
      <c r="D552" s="4">
        <v>43607.75</v>
      </c>
    </row>
    <row r="553" spans="1:4" ht="24" customHeight="1" x14ac:dyDescent="0.25">
      <c r="A553" s="28"/>
      <c r="B553" s="5" t="s">
        <v>210</v>
      </c>
      <c r="C553" s="5" t="s">
        <v>201</v>
      </c>
      <c r="D553" s="4">
        <v>67377.09</v>
      </c>
    </row>
    <row r="554" spans="1:4" ht="24" customHeight="1" x14ac:dyDescent="0.25">
      <c r="A554" s="28"/>
      <c r="B554" s="5" t="s">
        <v>211</v>
      </c>
      <c r="C554" s="5" t="s">
        <v>201</v>
      </c>
      <c r="D554" s="4">
        <v>64998.8</v>
      </c>
    </row>
    <row r="555" spans="1:4" ht="24" customHeight="1" x14ac:dyDescent="0.25">
      <c r="A555" s="28"/>
      <c r="B555" s="5" t="s">
        <v>212</v>
      </c>
      <c r="C555" s="5" t="s">
        <v>201</v>
      </c>
      <c r="D555" s="4">
        <v>53286.53</v>
      </c>
    </row>
    <row r="556" spans="1:4" ht="24" customHeight="1" x14ac:dyDescent="0.25">
      <c r="A556" s="28"/>
      <c r="B556" s="5" t="s">
        <v>213</v>
      </c>
      <c r="C556" s="5" t="s">
        <v>214</v>
      </c>
      <c r="D556" s="4">
        <v>49043.42</v>
      </c>
    </row>
    <row r="557" spans="1:4" ht="32.25" customHeight="1" x14ac:dyDescent="0.25">
      <c r="A557" s="28"/>
      <c r="B557" s="5" t="s">
        <v>215</v>
      </c>
      <c r="C557" s="5" t="s">
        <v>216</v>
      </c>
      <c r="D557" s="4">
        <v>56469.7</v>
      </c>
    </row>
    <row r="558" spans="1:4" ht="24" customHeight="1" x14ac:dyDescent="0.25">
      <c r="A558" s="29"/>
      <c r="B558" s="5" t="s">
        <v>217</v>
      </c>
      <c r="C558" s="5" t="s">
        <v>218</v>
      </c>
      <c r="D558" s="4">
        <v>46393.17</v>
      </c>
    </row>
    <row r="559" spans="1:4" ht="35.25" customHeight="1" x14ac:dyDescent="0.25">
      <c r="A559" s="27">
        <v>122</v>
      </c>
      <c r="B559" s="37" t="s">
        <v>141</v>
      </c>
      <c r="C559" s="38"/>
      <c r="D559" s="39"/>
    </row>
    <row r="560" spans="1:4" ht="24" customHeight="1" x14ac:dyDescent="0.25">
      <c r="A560" s="28"/>
      <c r="B560" s="5" t="s">
        <v>620</v>
      </c>
      <c r="C560" s="5" t="s">
        <v>146</v>
      </c>
      <c r="D560" s="4">
        <v>88623.1</v>
      </c>
    </row>
    <row r="561" spans="1:4" ht="24" customHeight="1" x14ac:dyDescent="0.25">
      <c r="A561" s="28"/>
      <c r="B561" s="5" t="s">
        <v>621</v>
      </c>
      <c r="C561" s="5" t="s">
        <v>419</v>
      </c>
      <c r="D561" s="4">
        <v>95147.02</v>
      </c>
    </row>
    <row r="562" spans="1:4" ht="24" customHeight="1" x14ac:dyDescent="0.25">
      <c r="A562" s="28"/>
      <c r="B562" s="5" t="s">
        <v>622</v>
      </c>
      <c r="C562" s="5" t="s">
        <v>419</v>
      </c>
      <c r="D562" s="4">
        <v>82846.47</v>
      </c>
    </row>
    <row r="563" spans="1:4" ht="24" customHeight="1" x14ac:dyDescent="0.25">
      <c r="A563" s="28"/>
      <c r="B563" s="5" t="s">
        <v>623</v>
      </c>
      <c r="C563" s="5" t="s">
        <v>419</v>
      </c>
      <c r="D563" s="4">
        <v>71898.789999999994</v>
      </c>
    </row>
    <row r="564" spans="1:4" ht="24" customHeight="1" x14ac:dyDescent="0.25">
      <c r="A564" s="28"/>
      <c r="B564" s="5" t="s">
        <v>624</v>
      </c>
      <c r="C564" s="5" t="s">
        <v>419</v>
      </c>
      <c r="D564" s="4">
        <v>86643.17</v>
      </c>
    </row>
    <row r="565" spans="1:4" ht="24" customHeight="1" x14ac:dyDescent="0.25">
      <c r="A565" s="28"/>
      <c r="B565" s="5" t="s">
        <v>625</v>
      </c>
      <c r="C565" s="5" t="s">
        <v>626</v>
      </c>
      <c r="D565" s="4">
        <v>68128.86</v>
      </c>
    </row>
    <row r="566" spans="1:4" ht="24" customHeight="1" x14ac:dyDescent="0.25">
      <c r="A566" s="29"/>
      <c r="B566" s="5" t="s">
        <v>627</v>
      </c>
      <c r="C566" s="5" t="s">
        <v>167</v>
      </c>
      <c r="D566" s="4">
        <v>78211.56</v>
      </c>
    </row>
    <row r="567" spans="1:4" ht="24" customHeight="1" x14ac:dyDescent="0.25">
      <c r="A567" s="27">
        <v>123</v>
      </c>
      <c r="B567" s="37" t="s">
        <v>90</v>
      </c>
      <c r="C567" s="38"/>
      <c r="D567" s="39"/>
    </row>
    <row r="568" spans="1:4" ht="22.5" customHeight="1" x14ac:dyDescent="0.25">
      <c r="A568" s="28"/>
      <c r="B568" s="5" t="s">
        <v>173</v>
      </c>
      <c r="C568" s="5" t="s">
        <v>146</v>
      </c>
      <c r="D568" s="4">
        <v>82965.41</v>
      </c>
    </row>
    <row r="569" spans="1:4" ht="20.25" customHeight="1" x14ac:dyDescent="0.25">
      <c r="A569" s="28"/>
      <c r="B569" s="5" t="s">
        <v>174</v>
      </c>
      <c r="C569" s="5" t="s">
        <v>175</v>
      </c>
      <c r="D569" s="4">
        <v>31846.54</v>
      </c>
    </row>
    <row r="570" spans="1:4" ht="20.25" customHeight="1" x14ac:dyDescent="0.25">
      <c r="A570" s="29"/>
      <c r="B570" s="5" t="s">
        <v>176</v>
      </c>
      <c r="C570" s="5" t="s">
        <v>197</v>
      </c>
      <c r="D570" s="4">
        <v>59871.94</v>
      </c>
    </row>
    <row r="571" spans="1:4" ht="30.75" customHeight="1" x14ac:dyDescent="0.25">
      <c r="A571" s="27">
        <v>124</v>
      </c>
      <c r="B571" s="37" t="s">
        <v>142</v>
      </c>
      <c r="C571" s="38"/>
      <c r="D571" s="39"/>
    </row>
    <row r="572" spans="1:4" ht="21.75" customHeight="1" x14ac:dyDescent="0.25">
      <c r="A572" s="28"/>
      <c r="B572" s="5" t="s">
        <v>866</v>
      </c>
      <c r="C572" s="5" t="s">
        <v>347</v>
      </c>
      <c r="D572" s="4">
        <v>39046.17</v>
      </c>
    </row>
    <row r="573" spans="1:4" ht="24" customHeight="1" x14ac:dyDescent="0.25">
      <c r="A573" s="28"/>
      <c r="B573" s="5" t="s">
        <v>867</v>
      </c>
      <c r="C573" s="5" t="s">
        <v>195</v>
      </c>
      <c r="D573" s="4">
        <v>69438.990000000005</v>
      </c>
    </row>
    <row r="574" spans="1:4" ht="24" customHeight="1" x14ac:dyDescent="0.25">
      <c r="A574" s="28"/>
      <c r="B574" s="5" t="s">
        <v>868</v>
      </c>
      <c r="C574" s="5" t="s">
        <v>197</v>
      </c>
      <c r="D574" s="4">
        <v>69838.570000000007</v>
      </c>
    </row>
    <row r="575" spans="1:4" ht="24" customHeight="1" x14ac:dyDescent="0.25">
      <c r="A575" s="28"/>
      <c r="B575" s="5" t="s">
        <v>869</v>
      </c>
      <c r="C575" s="5" t="s">
        <v>300</v>
      </c>
      <c r="D575" s="4">
        <v>84550.32</v>
      </c>
    </row>
    <row r="576" spans="1:4" ht="24" customHeight="1" x14ac:dyDescent="0.25">
      <c r="A576" s="28"/>
      <c r="B576" s="5" t="s">
        <v>870</v>
      </c>
      <c r="C576" s="5" t="s">
        <v>201</v>
      </c>
      <c r="D576" s="4">
        <v>81445.34</v>
      </c>
    </row>
    <row r="577" spans="1:4" ht="24" customHeight="1" x14ac:dyDescent="0.25">
      <c r="A577" s="29"/>
      <c r="B577" s="5" t="s">
        <v>871</v>
      </c>
      <c r="C577" s="5" t="s">
        <v>201</v>
      </c>
      <c r="D577" s="4">
        <v>79266.25</v>
      </c>
    </row>
    <row r="578" spans="1:4" ht="31.5" customHeight="1" x14ac:dyDescent="0.25">
      <c r="A578" s="27">
        <v>125</v>
      </c>
      <c r="B578" s="37" t="s">
        <v>143</v>
      </c>
      <c r="C578" s="38"/>
      <c r="D578" s="39"/>
    </row>
    <row r="579" spans="1:4" ht="23.25" customHeight="1" x14ac:dyDescent="0.25">
      <c r="A579" s="28"/>
      <c r="B579" s="5" t="s">
        <v>310</v>
      </c>
      <c r="C579" s="5" t="s">
        <v>311</v>
      </c>
      <c r="D579" s="4">
        <v>60301.95</v>
      </c>
    </row>
    <row r="580" spans="1:4" ht="23.25" customHeight="1" x14ac:dyDescent="0.25">
      <c r="A580" s="28"/>
      <c r="B580" s="5" t="s">
        <v>312</v>
      </c>
      <c r="C580" s="5" t="s">
        <v>914</v>
      </c>
      <c r="D580" s="4">
        <v>39018.400000000001</v>
      </c>
    </row>
    <row r="581" spans="1:4" ht="23.25" customHeight="1" x14ac:dyDescent="0.25">
      <c r="A581" s="28"/>
      <c r="B581" s="5" t="s">
        <v>313</v>
      </c>
      <c r="C581" s="5" t="s">
        <v>314</v>
      </c>
      <c r="D581" s="4">
        <v>49828.35</v>
      </c>
    </row>
    <row r="582" spans="1:4" ht="21" customHeight="1" x14ac:dyDescent="0.25">
      <c r="A582" s="28"/>
      <c r="B582" s="5" t="s">
        <v>315</v>
      </c>
      <c r="C582" s="5" t="s">
        <v>316</v>
      </c>
      <c r="D582" s="4">
        <v>32614.14</v>
      </c>
    </row>
    <row r="583" spans="1:4" ht="20.25" customHeight="1" x14ac:dyDescent="0.25">
      <c r="A583" s="28"/>
      <c r="B583" s="5" t="s">
        <v>317</v>
      </c>
      <c r="C583" s="5" t="s">
        <v>318</v>
      </c>
      <c r="D583" s="4">
        <v>40603.07</v>
      </c>
    </row>
    <row r="584" spans="1:4" ht="23.25" customHeight="1" x14ac:dyDescent="0.25">
      <c r="A584" s="28"/>
      <c r="B584" s="5" t="s">
        <v>319</v>
      </c>
      <c r="C584" s="5" t="s">
        <v>320</v>
      </c>
      <c r="D584" s="4">
        <v>50164.12</v>
      </c>
    </row>
    <row r="585" spans="1:4" ht="23.25" customHeight="1" x14ac:dyDescent="0.25">
      <c r="A585" s="29"/>
      <c r="B585" s="5" t="s">
        <v>321</v>
      </c>
      <c r="C585" s="5" t="s">
        <v>322</v>
      </c>
      <c r="D585" s="4">
        <v>63510.9</v>
      </c>
    </row>
    <row r="586" spans="1:4" ht="23.25" customHeight="1" x14ac:dyDescent="0.25">
      <c r="A586" s="27">
        <v>126</v>
      </c>
      <c r="B586" s="37" t="s">
        <v>91</v>
      </c>
      <c r="C586" s="38"/>
      <c r="D586" s="39"/>
    </row>
    <row r="587" spans="1:4" ht="23.25" customHeight="1" x14ac:dyDescent="0.25">
      <c r="A587" s="28"/>
      <c r="B587" s="5" t="s">
        <v>365</v>
      </c>
      <c r="C587" s="5" t="s">
        <v>311</v>
      </c>
      <c r="D587" s="4">
        <f>(1335609.92-37892-7717.8)/12</f>
        <v>107500.01</v>
      </c>
    </row>
    <row r="588" spans="1:4" ht="24.75" customHeight="1" x14ac:dyDescent="0.25">
      <c r="A588" s="28"/>
      <c r="B588" s="5" t="s">
        <v>366</v>
      </c>
      <c r="C588" s="5" t="s">
        <v>367</v>
      </c>
      <c r="D588" s="4">
        <f>(469141.6-17051.32)/8</f>
        <v>56511.284999999996</v>
      </c>
    </row>
    <row r="589" spans="1:4" ht="24.75" customHeight="1" x14ac:dyDescent="0.25">
      <c r="A589" s="28"/>
      <c r="B589" s="5" t="s">
        <v>368</v>
      </c>
      <c r="C589" s="5" t="s">
        <v>369</v>
      </c>
      <c r="D589" s="4">
        <f>699202.14/12</f>
        <v>58266.845000000001</v>
      </c>
    </row>
    <row r="590" spans="1:4" ht="24.75" customHeight="1" x14ac:dyDescent="0.25">
      <c r="A590" s="28"/>
      <c r="B590" s="5" t="s">
        <v>370</v>
      </c>
      <c r="C590" s="5" t="s">
        <v>371</v>
      </c>
      <c r="D590" s="4">
        <f>(325230.11-52615.71)/4</f>
        <v>68153.599999999991</v>
      </c>
    </row>
    <row r="591" spans="1:4" ht="24.75" customHeight="1" x14ac:dyDescent="0.25">
      <c r="A591" s="28"/>
      <c r="B591" s="5" t="s">
        <v>372</v>
      </c>
      <c r="C591" s="5" t="s">
        <v>314</v>
      </c>
      <c r="D591" s="4">
        <f>898866.51/12</f>
        <v>74905.542499999996</v>
      </c>
    </row>
    <row r="592" spans="1:4" ht="24.75" customHeight="1" x14ac:dyDescent="0.25">
      <c r="A592" s="28"/>
      <c r="B592" s="5" t="s">
        <v>373</v>
      </c>
      <c r="C592" s="5" t="s">
        <v>314</v>
      </c>
      <c r="D592" s="4">
        <f>938007.34/12</f>
        <v>78167.278333333335</v>
      </c>
    </row>
    <row r="593" spans="1:4" ht="24.75" customHeight="1" x14ac:dyDescent="0.25">
      <c r="A593" s="28"/>
      <c r="B593" s="5" t="s">
        <v>374</v>
      </c>
      <c r="C593" s="5" t="s">
        <v>375</v>
      </c>
      <c r="D593" s="4">
        <f>(709132.62-22862.52)/12</f>
        <v>57189.174999999996</v>
      </c>
    </row>
    <row r="594" spans="1:4" ht="24.75" customHeight="1" x14ac:dyDescent="0.25">
      <c r="A594" s="28"/>
      <c r="B594" s="5" t="s">
        <v>376</v>
      </c>
      <c r="C594" s="5" t="s">
        <v>314</v>
      </c>
      <c r="D594" s="4">
        <f>947624.23/12</f>
        <v>78968.685833333337</v>
      </c>
    </row>
    <row r="595" spans="1:4" ht="24.75" customHeight="1" x14ac:dyDescent="0.25">
      <c r="A595" s="29"/>
      <c r="B595" s="5" t="s">
        <v>377</v>
      </c>
      <c r="C595" s="5" t="s">
        <v>378</v>
      </c>
      <c r="D595" s="4">
        <f>(994386.78-69138.97)/12</f>
        <v>77103.984166666676</v>
      </c>
    </row>
    <row r="596" spans="1:4" ht="24.75" customHeight="1" x14ac:dyDescent="0.25">
      <c r="A596" s="27">
        <v>127</v>
      </c>
      <c r="B596" s="37" t="s">
        <v>92</v>
      </c>
      <c r="C596" s="38"/>
      <c r="D596" s="39"/>
    </row>
    <row r="597" spans="1:4" ht="24" customHeight="1" x14ac:dyDescent="0.25">
      <c r="A597" s="28"/>
      <c r="B597" s="5" t="s">
        <v>225</v>
      </c>
      <c r="C597" s="5" t="s">
        <v>146</v>
      </c>
      <c r="D597" s="4">
        <f>(1260124.12)/12</f>
        <v>105010.34333333334</v>
      </c>
    </row>
    <row r="598" spans="1:4" ht="24" customHeight="1" x14ac:dyDescent="0.25">
      <c r="A598" s="28"/>
      <c r="B598" s="5" t="s">
        <v>226</v>
      </c>
      <c r="C598" s="5" t="s">
        <v>197</v>
      </c>
      <c r="D598" s="4">
        <f>1296348.73/12</f>
        <v>108029.06083333334</v>
      </c>
    </row>
    <row r="599" spans="1:4" ht="24" customHeight="1" x14ac:dyDescent="0.25">
      <c r="A599" s="28"/>
      <c r="B599" s="5" t="s">
        <v>227</v>
      </c>
      <c r="C599" s="5" t="s">
        <v>228</v>
      </c>
      <c r="D599" s="4">
        <f>(1074349.17)/12</f>
        <v>89529.097499999989</v>
      </c>
    </row>
    <row r="600" spans="1:4" ht="24" customHeight="1" x14ac:dyDescent="0.25">
      <c r="A600" s="28"/>
      <c r="B600" s="5" t="s">
        <v>229</v>
      </c>
      <c r="C600" s="5" t="s">
        <v>228</v>
      </c>
      <c r="D600" s="4">
        <f>(1505320.98-6643.77)/12</f>
        <v>124889.7675</v>
      </c>
    </row>
    <row r="601" spans="1:4" ht="24" customHeight="1" x14ac:dyDescent="0.25">
      <c r="A601" s="28"/>
      <c r="B601" s="5" t="s">
        <v>230</v>
      </c>
      <c r="C601" s="5" t="s">
        <v>231</v>
      </c>
      <c r="D601" s="4">
        <f>(65285.05+80000+70000+5000+66649.45+95000+5000+66649.45+150000+5000+66649.45+85000+5000)/4</f>
        <v>191308.34999999998</v>
      </c>
    </row>
    <row r="602" spans="1:4" ht="24" customHeight="1" x14ac:dyDescent="0.25">
      <c r="A602" s="28"/>
      <c r="B602" s="5" t="s">
        <v>232</v>
      </c>
      <c r="C602" s="5" t="s">
        <v>233</v>
      </c>
      <c r="D602" s="4">
        <f>(48067.8+5000+48067.8+10000+5000+48067.8+10000+5000+36623.09+5000+32045.2+70000+3333.33+38912.03+2857.14+139704.88)/7</f>
        <v>72525.581428571444</v>
      </c>
    </row>
    <row r="603" spans="1:4" ht="24" customHeight="1" x14ac:dyDescent="0.25">
      <c r="A603" s="28"/>
      <c r="B603" s="5" t="s">
        <v>234</v>
      </c>
      <c r="C603" s="5" t="s">
        <v>228</v>
      </c>
      <c r="D603" s="4">
        <f>1568848.8/12</f>
        <v>130737.40000000001</v>
      </c>
    </row>
    <row r="604" spans="1:4" ht="24" customHeight="1" x14ac:dyDescent="0.25">
      <c r="A604" s="28"/>
      <c r="B604" s="5" t="s">
        <v>235</v>
      </c>
      <c r="C604" s="5" t="s">
        <v>228</v>
      </c>
      <c r="D604" s="4">
        <f>(1503577.53-73267.28)/12</f>
        <v>119192.52083333333</v>
      </c>
    </row>
    <row r="605" spans="1:4" ht="24" customHeight="1" x14ac:dyDescent="0.25">
      <c r="A605" s="29"/>
      <c r="B605" s="5" t="s">
        <v>236</v>
      </c>
      <c r="C605" s="5" t="s">
        <v>206</v>
      </c>
      <c r="D605" s="4">
        <f>(1541502.39)/12</f>
        <v>128458.53249999999</v>
      </c>
    </row>
    <row r="606" spans="1:4" ht="29.25" customHeight="1" x14ac:dyDescent="0.25">
      <c r="A606" s="27">
        <v>128</v>
      </c>
      <c r="B606" s="37" t="s">
        <v>93</v>
      </c>
      <c r="C606" s="38"/>
      <c r="D606" s="39"/>
    </row>
    <row r="607" spans="1:4" ht="22.5" customHeight="1" x14ac:dyDescent="0.25">
      <c r="A607" s="28"/>
      <c r="B607" s="5" t="s">
        <v>603</v>
      </c>
      <c r="C607" s="5" t="s">
        <v>146</v>
      </c>
      <c r="D607" s="4" t="s">
        <v>604</v>
      </c>
    </row>
    <row r="608" spans="1:4" ht="24" customHeight="1" x14ac:dyDescent="0.25">
      <c r="A608" s="28"/>
      <c r="B608" s="5" t="s">
        <v>605</v>
      </c>
      <c r="C608" s="5" t="s">
        <v>300</v>
      </c>
      <c r="D608" s="4" t="s">
        <v>606</v>
      </c>
    </row>
    <row r="609" spans="1:4" ht="24" customHeight="1" x14ac:dyDescent="0.25">
      <c r="A609" s="28"/>
      <c r="B609" s="5" t="s">
        <v>607</v>
      </c>
      <c r="C609" s="5" t="s">
        <v>201</v>
      </c>
      <c r="D609" s="4" t="s">
        <v>608</v>
      </c>
    </row>
    <row r="610" spans="1:4" ht="24" customHeight="1" x14ac:dyDescent="0.25">
      <c r="A610" s="28"/>
      <c r="B610" s="5" t="s">
        <v>609</v>
      </c>
      <c r="C610" s="5" t="s">
        <v>610</v>
      </c>
      <c r="D610" s="4" t="s">
        <v>611</v>
      </c>
    </row>
    <row r="611" spans="1:4" ht="24" customHeight="1" x14ac:dyDescent="0.25">
      <c r="A611" s="28"/>
      <c r="B611" s="5" t="s">
        <v>612</v>
      </c>
      <c r="C611" s="5" t="s">
        <v>197</v>
      </c>
      <c r="D611" s="4" t="s">
        <v>613</v>
      </c>
    </row>
    <row r="612" spans="1:4" ht="24" customHeight="1" x14ac:dyDescent="0.25">
      <c r="A612" s="28"/>
      <c r="B612" s="5" t="s">
        <v>614</v>
      </c>
      <c r="C612" s="5" t="s">
        <v>201</v>
      </c>
      <c r="D612" s="4" t="s">
        <v>615</v>
      </c>
    </row>
    <row r="613" spans="1:4" ht="24" customHeight="1" x14ac:dyDescent="0.25">
      <c r="A613" s="29"/>
      <c r="B613" s="5" t="s">
        <v>616</v>
      </c>
      <c r="C613" s="5" t="s">
        <v>195</v>
      </c>
      <c r="D613" s="4" t="s">
        <v>617</v>
      </c>
    </row>
    <row r="614" spans="1:4" ht="35.25" customHeight="1" x14ac:dyDescent="0.25">
      <c r="A614" s="27">
        <v>129</v>
      </c>
      <c r="B614" s="37" t="s">
        <v>94</v>
      </c>
      <c r="C614" s="38"/>
      <c r="D614" s="39"/>
    </row>
    <row r="615" spans="1:4" ht="25.5" customHeight="1" x14ac:dyDescent="0.25">
      <c r="A615" s="28"/>
      <c r="B615" s="5" t="s">
        <v>145</v>
      </c>
      <c r="C615" s="5" t="s">
        <v>146</v>
      </c>
      <c r="D615" s="4">
        <v>79631.05</v>
      </c>
    </row>
    <row r="616" spans="1:4" ht="24" customHeight="1" x14ac:dyDescent="0.25">
      <c r="A616" s="28"/>
      <c r="B616" s="5" t="s">
        <v>147</v>
      </c>
      <c r="C616" s="5" t="s">
        <v>148</v>
      </c>
      <c r="D616" s="4">
        <v>30308.61</v>
      </c>
    </row>
    <row r="617" spans="1:4" ht="24" customHeight="1" x14ac:dyDescent="0.25">
      <c r="A617" s="28"/>
      <c r="B617" s="5" t="s">
        <v>149</v>
      </c>
      <c r="C617" s="5" t="s">
        <v>915</v>
      </c>
      <c r="D617" s="4">
        <v>52879.45</v>
      </c>
    </row>
    <row r="618" spans="1:4" ht="24" customHeight="1" x14ac:dyDescent="0.25">
      <c r="A618" s="29"/>
      <c r="B618" s="5" t="s">
        <v>150</v>
      </c>
      <c r="C618" s="5" t="s">
        <v>151</v>
      </c>
      <c r="D618" s="4">
        <v>47973.08</v>
      </c>
    </row>
    <row r="619" spans="1:4" ht="32.25" customHeight="1" x14ac:dyDescent="0.25">
      <c r="A619" s="27">
        <v>130</v>
      </c>
      <c r="B619" s="37" t="s">
        <v>144</v>
      </c>
      <c r="C619" s="38"/>
      <c r="D619" s="39"/>
    </row>
    <row r="620" spans="1:4" ht="23.25" customHeight="1" x14ac:dyDescent="0.25">
      <c r="A620" s="28"/>
      <c r="B620" s="5" t="s">
        <v>474</v>
      </c>
      <c r="C620" s="5" t="s">
        <v>146</v>
      </c>
      <c r="D620" s="4">
        <v>80104.7</v>
      </c>
    </row>
    <row r="621" spans="1:4" ht="21.75" customHeight="1" x14ac:dyDescent="0.25">
      <c r="A621" s="28"/>
      <c r="B621" s="5" t="s">
        <v>475</v>
      </c>
      <c r="C621" s="5" t="s">
        <v>476</v>
      </c>
      <c r="D621" s="4">
        <v>113628.59</v>
      </c>
    </row>
    <row r="622" spans="1:4" ht="30" customHeight="1" x14ac:dyDescent="0.25">
      <c r="A622" s="28"/>
      <c r="B622" s="5" t="s">
        <v>477</v>
      </c>
      <c r="C622" s="5" t="s">
        <v>478</v>
      </c>
      <c r="D622" s="4">
        <v>77890.850000000006</v>
      </c>
    </row>
    <row r="623" spans="1:4" ht="30" customHeight="1" x14ac:dyDescent="0.25">
      <c r="A623" s="28"/>
      <c r="B623" s="5" t="s">
        <v>479</v>
      </c>
      <c r="C623" s="5" t="s">
        <v>480</v>
      </c>
      <c r="D623" s="4">
        <v>46247.88</v>
      </c>
    </row>
    <row r="624" spans="1:4" ht="30" customHeight="1" x14ac:dyDescent="0.25">
      <c r="A624" s="28"/>
      <c r="B624" s="5" t="s">
        <v>481</v>
      </c>
      <c r="C624" s="5" t="s">
        <v>482</v>
      </c>
      <c r="D624" s="4">
        <v>69768.070000000007</v>
      </c>
    </row>
    <row r="625" spans="1:4" ht="21.75" customHeight="1" x14ac:dyDescent="0.25">
      <c r="A625" s="29"/>
      <c r="B625" s="5" t="s">
        <v>483</v>
      </c>
      <c r="C625" s="5" t="s">
        <v>484</v>
      </c>
      <c r="D625" s="4">
        <v>127466.62</v>
      </c>
    </row>
    <row r="626" spans="1:4" ht="28.5" customHeight="1" x14ac:dyDescent="0.25">
      <c r="A626" s="27">
        <v>131</v>
      </c>
      <c r="B626" s="37" t="s">
        <v>95</v>
      </c>
      <c r="C626" s="38"/>
      <c r="D626" s="39"/>
    </row>
    <row r="627" spans="1:4" ht="22.5" customHeight="1" x14ac:dyDescent="0.25">
      <c r="A627" s="28"/>
      <c r="B627" s="5" t="s">
        <v>237</v>
      </c>
      <c r="C627" s="5" t="s">
        <v>146</v>
      </c>
      <c r="D627" s="4">
        <v>81414.58</v>
      </c>
    </row>
    <row r="628" spans="1:4" ht="22.5" customHeight="1" x14ac:dyDescent="0.25">
      <c r="A628" s="28"/>
      <c r="B628" s="5" t="s">
        <v>238</v>
      </c>
      <c r="C628" s="5" t="s">
        <v>228</v>
      </c>
      <c r="D628" s="4">
        <v>39284.080000000002</v>
      </c>
    </row>
    <row r="629" spans="1:4" ht="22.5" customHeight="1" x14ac:dyDescent="0.25">
      <c r="A629" s="29"/>
      <c r="B629" s="5" t="s">
        <v>239</v>
      </c>
      <c r="C629" s="5" t="s">
        <v>228</v>
      </c>
      <c r="D629" s="4">
        <v>38399.49</v>
      </c>
    </row>
    <row r="630" spans="1:4" ht="33" customHeight="1" x14ac:dyDescent="0.25">
      <c r="A630" s="27">
        <v>132</v>
      </c>
      <c r="B630" s="37" t="s">
        <v>240</v>
      </c>
      <c r="C630" s="38"/>
      <c r="D630" s="39"/>
    </row>
    <row r="631" spans="1:4" ht="23.25" customHeight="1" x14ac:dyDescent="0.25">
      <c r="A631" s="28"/>
      <c r="B631" s="5" t="s">
        <v>241</v>
      </c>
      <c r="C631" s="5" t="s">
        <v>146</v>
      </c>
      <c r="D631" s="4">
        <v>80647.17</v>
      </c>
    </row>
    <row r="632" spans="1:4" ht="22.5" customHeight="1" x14ac:dyDescent="0.25">
      <c r="A632" s="28"/>
      <c r="B632" s="5" t="s">
        <v>242</v>
      </c>
      <c r="C632" s="5" t="s">
        <v>243</v>
      </c>
      <c r="D632" s="4">
        <v>70804.11</v>
      </c>
    </row>
    <row r="633" spans="1:4" ht="22.5" customHeight="1" x14ac:dyDescent="0.25">
      <c r="A633" s="28"/>
      <c r="B633" s="5" t="s">
        <v>244</v>
      </c>
      <c r="C633" s="5" t="s">
        <v>157</v>
      </c>
      <c r="D633" s="4">
        <v>43139.29</v>
      </c>
    </row>
    <row r="634" spans="1:4" ht="22.5" customHeight="1" x14ac:dyDescent="0.25">
      <c r="A634" s="29"/>
      <c r="B634" s="5" t="s">
        <v>245</v>
      </c>
      <c r="C634" s="5" t="s">
        <v>228</v>
      </c>
      <c r="D634" s="4">
        <v>51064.86</v>
      </c>
    </row>
    <row r="635" spans="1:4" ht="30.75" customHeight="1" x14ac:dyDescent="0.25">
      <c r="A635" s="27">
        <v>133</v>
      </c>
      <c r="B635" s="37" t="s">
        <v>96</v>
      </c>
      <c r="C635" s="38"/>
      <c r="D635" s="39"/>
    </row>
    <row r="636" spans="1:4" ht="30.75" customHeight="1" x14ac:dyDescent="0.25">
      <c r="A636" s="28"/>
      <c r="B636" s="5" t="s">
        <v>575</v>
      </c>
      <c r="C636" s="5" t="s">
        <v>146</v>
      </c>
      <c r="D636" s="4">
        <v>81544.81</v>
      </c>
    </row>
    <row r="637" spans="1:4" ht="31.5" customHeight="1" x14ac:dyDescent="0.25">
      <c r="A637" s="29"/>
      <c r="B637" s="5" t="s">
        <v>576</v>
      </c>
      <c r="C637" s="5" t="s">
        <v>419</v>
      </c>
      <c r="D637" s="4">
        <v>136513.88</v>
      </c>
    </row>
    <row r="638" spans="1:4" ht="31.5" customHeight="1" x14ac:dyDescent="0.25">
      <c r="A638" s="27">
        <v>134</v>
      </c>
      <c r="B638" s="37" t="s">
        <v>97</v>
      </c>
      <c r="C638" s="38"/>
      <c r="D638" s="39"/>
    </row>
    <row r="639" spans="1:4" ht="23.25" customHeight="1" x14ac:dyDescent="0.25">
      <c r="A639" s="28"/>
      <c r="B639" s="5" t="s">
        <v>485</v>
      </c>
      <c r="C639" s="5" t="s">
        <v>146</v>
      </c>
      <c r="D639" s="4">
        <v>73600.479999999996</v>
      </c>
    </row>
    <row r="640" spans="1:4" ht="24.75" customHeight="1" x14ac:dyDescent="0.25">
      <c r="A640" s="28"/>
      <c r="B640" s="5" t="s">
        <v>486</v>
      </c>
      <c r="C640" s="5" t="s">
        <v>197</v>
      </c>
      <c r="D640" s="4">
        <v>35694.769999999997</v>
      </c>
    </row>
    <row r="641" spans="1:4" ht="24.75" customHeight="1" x14ac:dyDescent="0.25">
      <c r="A641" s="29"/>
      <c r="B641" s="5" t="s">
        <v>487</v>
      </c>
      <c r="C641" s="5" t="s">
        <v>484</v>
      </c>
      <c r="D641" s="4">
        <v>58584.68</v>
      </c>
    </row>
    <row r="642" spans="1:4" ht="33.75" customHeight="1" x14ac:dyDescent="0.25">
      <c r="A642" s="27">
        <v>135</v>
      </c>
      <c r="B642" s="37" t="s">
        <v>98</v>
      </c>
      <c r="C642" s="38"/>
      <c r="D642" s="39"/>
    </row>
    <row r="643" spans="1:4" ht="24" customHeight="1" x14ac:dyDescent="0.25">
      <c r="A643" s="28"/>
      <c r="B643" s="5" t="s">
        <v>577</v>
      </c>
      <c r="C643" s="5" t="s">
        <v>146</v>
      </c>
      <c r="D643" s="4">
        <f>(1175623.07-183592.98-36718.5)/12</f>
        <v>79609.299166666679</v>
      </c>
    </row>
    <row r="644" spans="1:4" ht="23.25" customHeight="1" x14ac:dyDescent="0.25">
      <c r="A644" s="28"/>
      <c r="B644" s="5" t="s">
        <v>578</v>
      </c>
      <c r="C644" s="5" t="s">
        <v>195</v>
      </c>
      <c r="D644" s="4">
        <f>(546216.52-11646.24-4367.34)/12</f>
        <v>44183.578333333338</v>
      </c>
    </row>
    <row r="645" spans="1:4" ht="23.25" customHeight="1" x14ac:dyDescent="0.25">
      <c r="A645" s="29"/>
      <c r="B645" s="5" t="s">
        <v>579</v>
      </c>
      <c r="C645" s="5" t="s">
        <v>201</v>
      </c>
      <c r="D645" s="4">
        <f>528417.81/12</f>
        <v>44034.817500000005</v>
      </c>
    </row>
    <row r="646" spans="1:4" ht="33" customHeight="1" x14ac:dyDescent="0.25">
      <c r="A646" s="27">
        <v>136</v>
      </c>
      <c r="B646" s="37" t="s">
        <v>99</v>
      </c>
      <c r="C646" s="38"/>
      <c r="D646" s="39"/>
    </row>
    <row r="647" spans="1:4" ht="24.75" customHeight="1" x14ac:dyDescent="0.25">
      <c r="A647" s="28"/>
      <c r="B647" s="5" t="s">
        <v>415</v>
      </c>
      <c r="C647" s="5" t="s">
        <v>347</v>
      </c>
      <c r="D647" s="4">
        <v>99490.11</v>
      </c>
    </row>
    <row r="648" spans="1:4" ht="23.25" customHeight="1" x14ac:dyDescent="0.25">
      <c r="A648" s="28"/>
      <c r="B648" s="5" t="s">
        <v>416</v>
      </c>
      <c r="C648" s="5" t="s">
        <v>417</v>
      </c>
      <c r="D648" s="4">
        <v>127813.2</v>
      </c>
    </row>
    <row r="649" spans="1:4" ht="23.25" customHeight="1" x14ac:dyDescent="0.25">
      <c r="A649" s="29"/>
      <c r="B649" s="5" t="s">
        <v>418</v>
      </c>
      <c r="C649" s="5" t="s">
        <v>419</v>
      </c>
      <c r="D649" s="4">
        <v>109997.96</v>
      </c>
    </row>
    <row r="650" spans="1:4" ht="23.25" customHeight="1" x14ac:dyDescent="0.25">
      <c r="A650" s="27">
        <v>137</v>
      </c>
      <c r="B650" s="37" t="s">
        <v>100</v>
      </c>
      <c r="C650" s="38"/>
      <c r="D650" s="39"/>
    </row>
    <row r="651" spans="1:4" ht="21.75" customHeight="1" x14ac:dyDescent="0.25">
      <c r="A651" s="28"/>
      <c r="B651" s="5" t="s">
        <v>529</v>
      </c>
      <c r="C651" s="5" t="s">
        <v>146</v>
      </c>
      <c r="D651" s="4">
        <f>(2011843.94-90638.6)/12</f>
        <v>160100.44499999998</v>
      </c>
    </row>
    <row r="652" spans="1:4" ht="25.5" customHeight="1" x14ac:dyDescent="0.25">
      <c r="A652" s="29"/>
      <c r="B652" s="5" t="s">
        <v>530</v>
      </c>
      <c r="C652" s="5" t="s">
        <v>206</v>
      </c>
      <c r="D652" s="4">
        <f>1049145.62/12</f>
        <v>87428.801666666681</v>
      </c>
    </row>
    <row r="653" spans="1:4" ht="31.5" customHeight="1" x14ac:dyDescent="0.25">
      <c r="A653" s="27">
        <v>138</v>
      </c>
      <c r="B653" s="37" t="s">
        <v>101</v>
      </c>
      <c r="C653" s="38"/>
      <c r="D653" s="39"/>
    </row>
    <row r="654" spans="1:4" ht="21.75" customHeight="1" x14ac:dyDescent="0.25">
      <c r="A654" s="28"/>
      <c r="B654" s="5" t="s">
        <v>565</v>
      </c>
      <c r="C654" s="5" t="s">
        <v>566</v>
      </c>
      <c r="D654" s="4">
        <v>71974.58</v>
      </c>
    </row>
    <row r="655" spans="1:4" ht="23.25" customHeight="1" x14ac:dyDescent="0.25">
      <c r="A655" s="28"/>
      <c r="B655" s="5" t="s">
        <v>567</v>
      </c>
      <c r="C655" s="5" t="s">
        <v>568</v>
      </c>
      <c r="D655" s="4">
        <v>56785.1</v>
      </c>
    </row>
    <row r="656" spans="1:4" ht="23.25" customHeight="1" x14ac:dyDescent="0.25">
      <c r="A656" s="28"/>
      <c r="B656" s="5" t="s">
        <v>569</v>
      </c>
      <c r="C656" s="5" t="s">
        <v>570</v>
      </c>
      <c r="D656" s="4">
        <v>43567.73</v>
      </c>
    </row>
    <row r="657" spans="1:4" ht="23.25" customHeight="1" x14ac:dyDescent="0.25">
      <c r="A657" s="28"/>
      <c r="B657" s="5" t="s">
        <v>571</v>
      </c>
      <c r="C657" s="5" t="s">
        <v>572</v>
      </c>
      <c r="D657" s="4">
        <v>73789.279999999999</v>
      </c>
    </row>
    <row r="658" spans="1:4" ht="23.25" customHeight="1" x14ac:dyDescent="0.25">
      <c r="A658" s="29"/>
      <c r="B658" s="5" t="s">
        <v>573</v>
      </c>
      <c r="C658" s="5" t="s">
        <v>574</v>
      </c>
      <c r="D658" s="4">
        <v>45207.96</v>
      </c>
    </row>
    <row r="659" spans="1:4" ht="30" customHeight="1" x14ac:dyDescent="0.25">
      <c r="A659" s="27">
        <v>139</v>
      </c>
      <c r="B659" s="37" t="s">
        <v>102</v>
      </c>
      <c r="C659" s="38"/>
      <c r="D659" s="39"/>
    </row>
    <row r="660" spans="1:4" ht="24" customHeight="1" x14ac:dyDescent="0.25">
      <c r="A660" s="28"/>
      <c r="B660" s="5" t="s">
        <v>219</v>
      </c>
      <c r="C660" s="5" t="s">
        <v>146</v>
      </c>
      <c r="D660" s="4">
        <v>114440.25</v>
      </c>
    </row>
    <row r="661" spans="1:4" ht="21.75" customHeight="1" x14ac:dyDescent="0.25">
      <c r="A661" s="28"/>
      <c r="B661" s="5" t="s">
        <v>220</v>
      </c>
      <c r="C661" s="5" t="s">
        <v>197</v>
      </c>
      <c r="D661" s="4">
        <v>86414.45</v>
      </c>
    </row>
    <row r="662" spans="1:4" ht="21.75" customHeight="1" x14ac:dyDescent="0.25">
      <c r="A662" s="28"/>
      <c r="B662" s="5" t="s">
        <v>221</v>
      </c>
      <c r="C662" s="5" t="s">
        <v>222</v>
      </c>
      <c r="D662" s="4">
        <v>93446.42</v>
      </c>
    </row>
    <row r="663" spans="1:4" ht="21.75" customHeight="1" x14ac:dyDescent="0.25">
      <c r="A663" s="29"/>
      <c r="B663" s="5" t="s">
        <v>223</v>
      </c>
      <c r="C663" s="5" t="s">
        <v>224</v>
      </c>
      <c r="D663" s="4">
        <v>96437.68</v>
      </c>
    </row>
    <row r="664" spans="1:4" ht="35.25" customHeight="1" x14ac:dyDescent="0.25">
      <c r="A664" s="27">
        <v>140</v>
      </c>
      <c r="B664" s="37" t="s">
        <v>916</v>
      </c>
      <c r="C664" s="38"/>
      <c r="D664" s="39"/>
    </row>
    <row r="665" spans="1:4" ht="23.25" customHeight="1" x14ac:dyDescent="0.25">
      <c r="A665" s="28"/>
      <c r="B665" s="5" t="s">
        <v>792</v>
      </c>
      <c r="C665" s="5" t="s">
        <v>146</v>
      </c>
      <c r="D665" s="4">
        <v>119399.54</v>
      </c>
    </row>
    <row r="666" spans="1:4" ht="21" customHeight="1" x14ac:dyDescent="0.25">
      <c r="A666" s="28"/>
      <c r="B666" s="5" t="s">
        <v>793</v>
      </c>
      <c r="C666" s="5" t="s">
        <v>794</v>
      </c>
      <c r="D666" s="4">
        <v>72418.69</v>
      </c>
    </row>
    <row r="667" spans="1:4" ht="21" customHeight="1" x14ac:dyDescent="0.25">
      <c r="A667" s="29"/>
      <c r="B667" s="5" t="s">
        <v>795</v>
      </c>
      <c r="C667" s="5" t="s">
        <v>796</v>
      </c>
      <c r="D667" s="4">
        <v>70015.399999999994</v>
      </c>
    </row>
    <row r="668" spans="1:4" ht="30.75" customHeight="1" x14ac:dyDescent="0.25">
      <c r="A668" s="40">
        <v>141</v>
      </c>
      <c r="B668" s="37" t="s">
        <v>639</v>
      </c>
      <c r="C668" s="38"/>
      <c r="D668" s="39"/>
    </row>
    <row r="669" spans="1:4" ht="24.75" customHeight="1" x14ac:dyDescent="0.25">
      <c r="A669" s="40"/>
      <c r="B669" s="10" t="s">
        <v>887</v>
      </c>
      <c r="C669" s="5" t="s">
        <v>888</v>
      </c>
      <c r="D669" s="4">
        <v>146530.01999999999</v>
      </c>
    </row>
    <row r="670" spans="1:4" ht="21.75" customHeight="1" x14ac:dyDescent="0.25">
      <c r="A670" s="40"/>
      <c r="B670" s="10" t="s">
        <v>889</v>
      </c>
      <c r="C670" s="5" t="s">
        <v>890</v>
      </c>
      <c r="D670" s="4">
        <v>87037.13</v>
      </c>
    </row>
    <row r="671" spans="1:4" ht="21.75" customHeight="1" x14ac:dyDescent="0.25">
      <c r="A671" s="40"/>
      <c r="B671" s="10" t="s">
        <v>891</v>
      </c>
      <c r="C671" s="5" t="s">
        <v>892</v>
      </c>
      <c r="D671" s="4">
        <v>81272.58</v>
      </c>
    </row>
    <row r="672" spans="1:4" ht="21.75" customHeight="1" x14ac:dyDescent="0.25">
      <c r="A672" s="40"/>
      <c r="B672" s="10" t="s">
        <v>893</v>
      </c>
      <c r="C672" s="6" t="s">
        <v>894</v>
      </c>
      <c r="D672" s="4">
        <v>88095.17</v>
      </c>
    </row>
    <row r="673" spans="1:4" ht="21.75" customHeight="1" x14ac:dyDescent="0.25">
      <c r="A673" s="40"/>
      <c r="B673" s="10" t="s">
        <v>895</v>
      </c>
      <c r="C673" s="6" t="s">
        <v>896</v>
      </c>
      <c r="D673" s="4">
        <v>79865.11</v>
      </c>
    </row>
    <row r="674" spans="1:4" ht="21.75" customHeight="1" x14ac:dyDescent="0.25">
      <c r="A674" s="40"/>
      <c r="B674" s="10" t="s">
        <v>897</v>
      </c>
      <c r="C674" s="5" t="s">
        <v>701</v>
      </c>
      <c r="D674" s="4">
        <v>53332.34</v>
      </c>
    </row>
    <row r="675" spans="1:4" ht="21.75" customHeight="1" x14ac:dyDescent="0.25">
      <c r="A675" s="40"/>
      <c r="B675" s="11" t="s">
        <v>898</v>
      </c>
      <c r="C675" s="6" t="s">
        <v>899</v>
      </c>
      <c r="D675" s="4">
        <v>89189.36</v>
      </c>
    </row>
    <row r="676" spans="1:4" ht="32.25" customHeight="1" x14ac:dyDescent="0.25">
      <c r="A676" s="17">
        <v>142</v>
      </c>
      <c r="B676" s="22" t="s">
        <v>919</v>
      </c>
      <c r="C676" s="21"/>
      <c r="D676" s="21"/>
    </row>
    <row r="677" spans="1:4" x14ac:dyDescent="0.25">
      <c r="A677" s="17"/>
      <c r="B677" s="23" t="s">
        <v>930</v>
      </c>
      <c r="C677" s="23" t="s">
        <v>146</v>
      </c>
      <c r="D677" s="22" t="s">
        <v>920</v>
      </c>
    </row>
    <row r="678" spans="1:4" ht="2.25" customHeight="1" x14ac:dyDescent="0.25">
      <c r="A678" s="17"/>
      <c r="B678" s="23"/>
      <c r="C678" s="23"/>
      <c r="D678" s="22"/>
    </row>
    <row r="679" spans="1:4" x14ac:dyDescent="0.25">
      <c r="A679" s="17"/>
      <c r="B679" s="13" t="s">
        <v>1036</v>
      </c>
      <c r="C679" s="13" t="s">
        <v>484</v>
      </c>
      <c r="D679" s="12" t="s">
        <v>921</v>
      </c>
    </row>
    <row r="680" spans="1:4" x14ac:dyDescent="0.25">
      <c r="A680" s="17"/>
      <c r="B680" s="13" t="s">
        <v>1148</v>
      </c>
      <c r="C680" s="13" t="s">
        <v>484</v>
      </c>
      <c r="D680" s="12" t="s">
        <v>922</v>
      </c>
    </row>
    <row r="681" spans="1:4" x14ac:dyDescent="0.25">
      <c r="A681" s="17"/>
      <c r="B681" s="13" t="s">
        <v>1037</v>
      </c>
      <c r="C681" s="13" t="s">
        <v>484</v>
      </c>
      <c r="D681" s="12" t="s">
        <v>923</v>
      </c>
    </row>
    <row r="682" spans="1:4" x14ac:dyDescent="0.25">
      <c r="A682" s="17"/>
      <c r="B682" s="13" t="s">
        <v>1038</v>
      </c>
      <c r="C682" s="13" t="s">
        <v>197</v>
      </c>
      <c r="D682" s="12" t="s">
        <v>924</v>
      </c>
    </row>
    <row r="683" spans="1:4" x14ac:dyDescent="0.25">
      <c r="A683" s="17"/>
      <c r="B683" s="13" t="s">
        <v>1149</v>
      </c>
      <c r="C683" s="13" t="s">
        <v>527</v>
      </c>
      <c r="D683" s="12" t="s">
        <v>925</v>
      </c>
    </row>
    <row r="684" spans="1:4" x14ac:dyDescent="0.25">
      <c r="A684" s="17"/>
      <c r="B684" s="13" t="s">
        <v>1150</v>
      </c>
      <c r="C684" s="13" t="s">
        <v>1039</v>
      </c>
      <c r="D684" s="12" t="s">
        <v>926</v>
      </c>
    </row>
    <row r="685" spans="1:4" x14ac:dyDescent="0.25">
      <c r="A685" s="17"/>
      <c r="B685" s="13" t="s">
        <v>1040</v>
      </c>
      <c r="C685" s="13" t="s">
        <v>927</v>
      </c>
      <c r="D685" s="12" t="s">
        <v>928</v>
      </c>
    </row>
    <row r="686" spans="1:4" x14ac:dyDescent="0.25">
      <c r="A686" s="17"/>
      <c r="B686" s="13" t="s">
        <v>1041</v>
      </c>
      <c r="C686" s="13" t="s">
        <v>527</v>
      </c>
      <c r="D686" s="12" t="s">
        <v>929</v>
      </c>
    </row>
    <row r="687" spans="1:4" ht="33.75" customHeight="1" x14ac:dyDescent="0.25">
      <c r="A687" s="18">
        <v>143</v>
      </c>
      <c r="B687" s="22" t="s">
        <v>931</v>
      </c>
      <c r="C687" s="21"/>
      <c r="D687" s="21"/>
    </row>
    <row r="688" spans="1:4" x14ac:dyDescent="0.25">
      <c r="A688" s="18"/>
      <c r="B688" s="13" t="s">
        <v>1151</v>
      </c>
      <c r="C688" s="14" t="s">
        <v>146</v>
      </c>
      <c r="D688" s="15" t="s">
        <v>932</v>
      </c>
    </row>
    <row r="689" spans="1:4" x14ac:dyDescent="0.25">
      <c r="A689" s="18"/>
      <c r="B689" s="13" t="s">
        <v>1152</v>
      </c>
      <c r="C689" s="13" t="s">
        <v>484</v>
      </c>
      <c r="D689" s="15" t="s">
        <v>933</v>
      </c>
    </row>
    <row r="690" spans="1:4" x14ac:dyDescent="0.25">
      <c r="A690" s="18"/>
      <c r="B690" s="13" t="s">
        <v>1042</v>
      </c>
      <c r="C690" s="14" t="s">
        <v>927</v>
      </c>
      <c r="D690" s="15" t="s">
        <v>934</v>
      </c>
    </row>
    <row r="691" spans="1:4" x14ac:dyDescent="0.25">
      <c r="A691" s="18"/>
      <c r="B691" s="13" t="s">
        <v>1153</v>
      </c>
      <c r="C691" s="14" t="s">
        <v>927</v>
      </c>
      <c r="D691" s="15" t="s">
        <v>935</v>
      </c>
    </row>
    <row r="692" spans="1:4" x14ac:dyDescent="0.25">
      <c r="A692" s="18"/>
      <c r="B692" s="13" t="s">
        <v>1043</v>
      </c>
      <c r="C692" s="13" t="s">
        <v>527</v>
      </c>
      <c r="D692" s="15" t="s">
        <v>936</v>
      </c>
    </row>
    <row r="693" spans="1:4" x14ac:dyDescent="0.25">
      <c r="A693" s="18"/>
      <c r="B693" s="13" t="s">
        <v>1044</v>
      </c>
      <c r="C693" s="13" t="s">
        <v>1045</v>
      </c>
      <c r="D693" s="15" t="s">
        <v>937</v>
      </c>
    </row>
    <row r="694" spans="1:4" x14ac:dyDescent="0.25">
      <c r="A694" s="18"/>
      <c r="B694" s="13" t="s">
        <v>1046</v>
      </c>
      <c r="C694" s="13" t="s">
        <v>484</v>
      </c>
      <c r="D694" s="15" t="s">
        <v>938</v>
      </c>
    </row>
    <row r="695" spans="1:4" x14ac:dyDescent="0.25">
      <c r="A695" s="18"/>
      <c r="B695" s="13" t="s">
        <v>1047</v>
      </c>
      <c r="C695" s="13" t="s">
        <v>1048</v>
      </c>
      <c r="D695" s="15" t="s">
        <v>939</v>
      </c>
    </row>
    <row r="696" spans="1:4" ht="31.5" customHeight="1" x14ac:dyDescent="0.25">
      <c r="A696" s="19">
        <v>144</v>
      </c>
      <c r="B696" s="22" t="s">
        <v>940</v>
      </c>
      <c r="C696" s="21"/>
      <c r="D696" s="21"/>
    </row>
    <row r="697" spans="1:4" x14ac:dyDescent="0.25">
      <c r="A697" s="20"/>
      <c r="B697" s="13" t="s">
        <v>1049</v>
      </c>
      <c r="C697" s="14" t="s">
        <v>146</v>
      </c>
      <c r="D697" s="15" t="s">
        <v>941</v>
      </c>
    </row>
    <row r="698" spans="1:4" x14ac:dyDescent="0.25">
      <c r="A698" s="20"/>
      <c r="B698" s="13" t="s">
        <v>1050</v>
      </c>
      <c r="C698" s="13" t="s">
        <v>484</v>
      </c>
      <c r="D698" s="15" t="s">
        <v>942</v>
      </c>
    </row>
    <row r="699" spans="1:4" x14ac:dyDescent="0.25">
      <c r="A699" s="20"/>
      <c r="B699" s="13" t="s">
        <v>1051</v>
      </c>
      <c r="C699" s="13" t="s">
        <v>484</v>
      </c>
      <c r="D699" s="15" t="s">
        <v>943</v>
      </c>
    </row>
    <row r="700" spans="1:4" x14ac:dyDescent="0.25">
      <c r="A700" s="20"/>
      <c r="B700" s="13" t="s">
        <v>1052</v>
      </c>
      <c r="C700" s="13" t="s">
        <v>1053</v>
      </c>
      <c r="D700" s="15" t="s">
        <v>944</v>
      </c>
    </row>
    <row r="701" spans="1:4" x14ac:dyDescent="0.25">
      <c r="A701" s="20"/>
      <c r="B701" s="13" t="s">
        <v>1054</v>
      </c>
      <c r="C701" s="14" t="s">
        <v>927</v>
      </c>
      <c r="D701" s="15" t="s">
        <v>945</v>
      </c>
    </row>
    <row r="702" spans="1:4" ht="37.5" customHeight="1" x14ac:dyDescent="0.25">
      <c r="A702" s="18">
        <v>145</v>
      </c>
      <c r="B702" s="22" t="s">
        <v>946</v>
      </c>
      <c r="C702" s="21"/>
      <c r="D702" s="21"/>
    </row>
    <row r="703" spans="1:4" x14ac:dyDescent="0.25">
      <c r="A703" s="18"/>
      <c r="B703" s="13" t="s">
        <v>1055</v>
      </c>
      <c r="C703" s="14" t="s">
        <v>146</v>
      </c>
      <c r="D703" s="15" t="s">
        <v>947</v>
      </c>
    </row>
    <row r="704" spans="1:4" x14ac:dyDescent="0.25">
      <c r="A704" s="18"/>
      <c r="B704" s="13" t="s">
        <v>1056</v>
      </c>
      <c r="C704" s="14" t="s">
        <v>927</v>
      </c>
      <c r="D704" s="15" t="s">
        <v>948</v>
      </c>
    </row>
    <row r="705" spans="1:4" x14ac:dyDescent="0.25">
      <c r="A705" s="18"/>
      <c r="B705" s="13" t="s">
        <v>1057</v>
      </c>
      <c r="C705" s="14" t="s">
        <v>228</v>
      </c>
      <c r="D705" s="15" t="s">
        <v>949</v>
      </c>
    </row>
    <row r="706" spans="1:4" x14ac:dyDescent="0.25">
      <c r="A706" s="18"/>
      <c r="B706" s="13" t="s">
        <v>1058</v>
      </c>
      <c r="C706" s="14" t="s">
        <v>228</v>
      </c>
      <c r="D706" s="15" t="s">
        <v>950</v>
      </c>
    </row>
    <row r="707" spans="1:4" x14ac:dyDescent="0.25">
      <c r="A707" s="18"/>
      <c r="B707" s="13" t="s">
        <v>1059</v>
      </c>
      <c r="C707" s="14" t="s">
        <v>228</v>
      </c>
      <c r="D707" s="15" t="s">
        <v>951</v>
      </c>
    </row>
    <row r="708" spans="1:4" x14ac:dyDescent="0.25">
      <c r="A708" s="18"/>
      <c r="B708" s="13" t="s">
        <v>1060</v>
      </c>
      <c r="C708" s="14" t="s">
        <v>228</v>
      </c>
      <c r="D708" s="15" t="s">
        <v>952</v>
      </c>
    </row>
    <row r="709" spans="1:4" x14ac:dyDescent="0.25">
      <c r="A709" s="18"/>
      <c r="B709" s="13" t="s">
        <v>1061</v>
      </c>
      <c r="C709" s="14" t="s">
        <v>228</v>
      </c>
      <c r="D709" s="15" t="s">
        <v>953</v>
      </c>
    </row>
    <row r="710" spans="1:4" x14ac:dyDescent="0.25">
      <c r="A710" s="18"/>
      <c r="B710" s="13" t="s">
        <v>1062</v>
      </c>
      <c r="C710" s="14" t="s">
        <v>228</v>
      </c>
      <c r="D710" s="15" t="s">
        <v>954</v>
      </c>
    </row>
    <row r="711" spans="1:4" ht="47.25" customHeight="1" x14ac:dyDescent="0.25">
      <c r="A711" s="18">
        <v>146</v>
      </c>
      <c r="B711" s="22" t="s">
        <v>955</v>
      </c>
      <c r="C711" s="21"/>
      <c r="D711" s="21"/>
    </row>
    <row r="712" spans="1:4" x14ac:dyDescent="0.25">
      <c r="A712" s="18"/>
      <c r="B712" s="13" t="s">
        <v>1063</v>
      </c>
      <c r="C712" s="14" t="s">
        <v>146</v>
      </c>
      <c r="D712" s="15" t="s">
        <v>956</v>
      </c>
    </row>
    <row r="713" spans="1:4" x14ac:dyDescent="0.25">
      <c r="A713" s="18"/>
      <c r="B713" s="13" t="s">
        <v>1064</v>
      </c>
      <c r="C713" s="13" t="s">
        <v>484</v>
      </c>
      <c r="D713" s="15" t="s">
        <v>957</v>
      </c>
    </row>
    <row r="714" spans="1:4" x14ac:dyDescent="0.25">
      <c r="A714" s="18"/>
      <c r="B714" s="13" t="s">
        <v>1065</v>
      </c>
      <c r="C714" s="13" t="s">
        <v>484</v>
      </c>
      <c r="D714" s="15" t="s">
        <v>958</v>
      </c>
    </row>
    <row r="715" spans="1:4" x14ac:dyDescent="0.25">
      <c r="A715" s="18"/>
      <c r="B715" s="13" t="s">
        <v>1066</v>
      </c>
      <c r="C715" s="13" t="s">
        <v>701</v>
      </c>
      <c r="D715" s="15" t="s">
        <v>959</v>
      </c>
    </row>
    <row r="716" spans="1:4" x14ac:dyDescent="0.25">
      <c r="A716" s="18"/>
      <c r="B716" s="13" t="s">
        <v>1067</v>
      </c>
      <c r="C716" s="14" t="s">
        <v>927</v>
      </c>
      <c r="D716" s="15" t="s">
        <v>960</v>
      </c>
    </row>
    <row r="717" spans="1:4" x14ac:dyDescent="0.25">
      <c r="A717" s="18"/>
      <c r="B717" s="13" t="s">
        <v>1068</v>
      </c>
      <c r="C717" s="13" t="s">
        <v>197</v>
      </c>
      <c r="D717" s="15" t="s">
        <v>961</v>
      </c>
    </row>
    <row r="718" spans="1:4" x14ac:dyDescent="0.25">
      <c r="A718" s="18"/>
      <c r="B718" s="13" t="s">
        <v>1069</v>
      </c>
      <c r="C718" s="13" t="s">
        <v>484</v>
      </c>
      <c r="D718" s="15" t="s">
        <v>962</v>
      </c>
    </row>
    <row r="719" spans="1:4" x14ac:dyDescent="0.25">
      <c r="A719" s="18"/>
      <c r="B719" s="13" t="s">
        <v>1070</v>
      </c>
      <c r="C719" s="13" t="s">
        <v>1045</v>
      </c>
      <c r="D719" s="15" t="s">
        <v>963</v>
      </c>
    </row>
    <row r="720" spans="1:4" ht="35.25" customHeight="1" x14ac:dyDescent="0.25">
      <c r="A720" s="18">
        <v>147</v>
      </c>
      <c r="B720" s="22" t="s">
        <v>964</v>
      </c>
      <c r="C720" s="21"/>
      <c r="D720" s="21"/>
    </row>
    <row r="721" spans="1:4" x14ac:dyDescent="0.25">
      <c r="A721" s="18"/>
      <c r="B721" s="13" t="s">
        <v>1071</v>
      </c>
      <c r="C721" s="14" t="s">
        <v>146</v>
      </c>
      <c r="D721" s="15" t="s">
        <v>965</v>
      </c>
    </row>
    <row r="722" spans="1:4" x14ac:dyDescent="0.25">
      <c r="A722" s="18"/>
      <c r="B722" s="13" t="s">
        <v>1072</v>
      </c>
      <c r="C722" s="13" t="s">
        <v>484</v>
      </c>
      <c r="D722" s="15" t="s">
        <v>966</v>
      </c>
    </row>
    <row r="723" spans="1:4" x14ac:dyDescent="0.25">
      <c r="A723" s="18"/>
      <c r="B723" s="13" t="s">
        <v>1073</v>
      </c>
      <c r="C723" s="14" t="s">
        <v>927</v>
      </c>
      <c r="D723" s="15" t="s">
        <v>967</v>
      </c>
    </row>
    <row r="724" spans="1:4" x14ac:dyDescent="0.25">
      <c r="A724" s="18"/>
      <c r="B724" s="13" t="s">
        <v>1074</v>
      </c>
      <c r="C724" s="13" t="s">
        <v>1075</v>
      </c>
      <c r="D724" s="15" t="s">
        <v>968</v>
      </c>
    </row>
    <row r="725" spans="1:4" x14ac:dyDescent="0.25">
      <c r="A725" s="18"/>
      <c r="B725" s="13" t="s">
        <v>1076</v>
      </c>
      <c r="C725" s="13" t="s">
        <v>1077</v>
      </c>
      <c r="D725" s="15" t="s">
        <v>969</v>
      </c>
    </row>
    <row r="726" spans="1:4" x14ac:dyDescent="0.25">
      <c r="A726" s="18"/>
      <c r="B726" s="13" t="s">
        <v>1078</v>
      </c>
      <c r="C726" s="13" t="s">
        <v>1045</v>
      </c>
      <c r="D726" s="15" t="s">
        <v>970</v>
      </c>
    </row>
    <row r="727" spans="1:4" x14ac:dyDescent="0.25">
      <c r="A727" s="18"/>
      <c r="B727" s="13" t="s">
        <v>1079</v>
      </c>
      <c r="C727" s="13" t="s">
        <v>1080</v>
      </c>
      <c r="D727" s="15" t="s">
        <v>971</v>
      </c>
    </row>
    <row r="728" spans="1:4" ht="55.5" customHeight="1" x14ac:dyDescent="0.25">
      <c r="A728" s="18">
        <v>148</v>
      </c>
      <c r="B728" s="22" t="s">
        <v>972</v>
      </c>
      <c r="C728" s="21"/>
      <c r="D728" s="21"/>
    </row>
    <row r="729" spans="1:4" x14ac:dyDescent="0.25">
      <c r="A729" s="18"/>
      <c r="B729" s="13" t="s">
        <v>1081</v>
      </c>
      <c r="C729" s="14" t="s">
        <v>146</v>
      </c>
      <c r="D729" s="15" t="s">
        <v>973</v>
      </c>
    </row>
    <row r="730" spans="1:4" x14ac:dyDescent="0.25">
      <c r="A730" s="18"/>
      <c r="B730" s="13" t="s">
        <v>1082</v>
      </c>
      <c r="C730" s="13" t="s">
        <v>1075</v>
      </c>
      <c r="D730" s="15" t="s">
        <v>974</v>
      </c>
    </row>
    <row r="731" spans="1:4" x14ac:dyDescent="0.25">
      <c r="A731" s="18"/>
      <c r="B731" s="13" t="s">
        <v>1083</v>
      </c>
      <c r="C731" s="14" t="s">
        <v>927</v>
      </c>
      <c r="D731" s="15" t="s">
        <v>975</v>
      </c>
    </row>
    <row r="732" spans="1:4" x14ac:dyDescent="0.25">
      <c r="A732" s="18"/>
      <c r="B732" s="13" t="s">
        <v>1084</v>
      </c>
      <c r="C732" s="13" t="s">
        <v>1085</v>
      </c>
      <c r="D732" s="15" t="s">
        <v>976</v>
      </c>
    </row>
    <row r="733" spans="1:4" x14ac:dyDescent="0.25">
      <c r="A733" s="18"/>
      <c r="B733" s="13" t="s">
        <v>1086</v>
      </c>
      <c r="C733" s="13" t="s">
        <v>1045</v>
      </c>
      <c r="D733" s="15" t="s">
        <v>977</v>
      </c>
    </row>
    <row r="734" spans="1:4" x14ac:dyDescent="0.25">
      <c r="A734" s="18"/>
      <c r="B734" s="13" t="s">
        <v>1087</v>
      </c>
      <c r="C734" s="13" t="s">
        <v>1088</v>
      </c>
      <c r="D734" s="16">
        <v>54934</v>
      </c>
    </row>
    <row r="735" spans="1:4" x14ac:dyDescent="0.25">
      <c r="A735" s="18"/>
      <c r="B735" s="13" t="s">
        <v>1089</v>
      </c>
      <c r="C735" s="13" t="s">
        <v>1088</v>
      </c>
      <c r="D735" s="15" t="s">
        <v>978</v>
      </c>
    </row>
    <row r="736" spans="1:4" x14ac:dyDescent="0.25">
      <c r="A736" s="18"/>
      <c r="B736" s="13" t="s">
        <v>1090</v>
      </c>
      <c r="C736" s="13" t="s">
        <v>1091</v>
      </c>
      <c r="D736" s="15" t="s">
        <v>979</v>
      </c>
    </row>
    <row r="737" spans="1:4" ht="31.5" customHeight="1" x14ac:dyDescent="0.25">
      <c r="A737" s="18">
        <v>149</v>
      </c>
      <c r="B737" s="22" t="s">
        <v>980</v>
      </c>
      <c r="C737" s="21"/>
      <c r="D737" s="21"/>
    </row>
    <row r="738" spans="1:4" x14ac:dyDescent="0.25">
      <c r="A738" s="18"/>
      <c r="B738" s="13" t="s">
        <v>1092</v>
      </c>
      <c r="C738" s="14" t="s">
        <v>146</v>
      </c>
      <c r="D738" s="15" t="s">
        <v>981</v>
      </c>
    </row>
    <row r="739" spans="1:4" x14ac:dyDescent="0.25">
      <c r="A739" s="18"/>
      <c r="B739" s="13" t="s">
        <v>1093</v>
      </c>
      <c r="C739" s="14" t="s">
        <v>228</v>
      </c>
      <c r="D739" s="15" t="s">
        <v>982</v>
      </c>
    </row>
    <row r="740" spans="1:4" x14ac:dyDescent="0.25">
      <c r="A740" s="18"/>
      <c r="B740" s="13" t="s">
        <v>1094</v>
      </c>
      <c r="C740" s="14" t="s">
        <v>228</v>
      </c>
      <c r="D740" s="15" t="s">
        <v>983</v>
      </c>
    </row>
    <row r="741" spans="1:4" x14ac:dyDescent="0.25">
      <c r="A741" s="18"/>
      <c r="B741" s="13" t="s">
        <v>1095</v>
      </c>
      <c r="C741" s="14" t="s">
        <v>228</v>
      </c>
      <c r="D741" s="15" t="s">
        <v>984</v>
      </c>
    </row>
    <row r="742" spans="1:4" x14ac:dyDescent="0.25">
      <c r="A742" s="18"/>
      <c r="B742" s="13" t="s">
        <v>1096</v>
      </c>
      <c r="C742" s="14" t="s">
        <v>228</v>
      </c>
      <c r="D742" s="15" t="s">
        <v>985</v>
      </c>
    </row>
    <row r="743" spans="1:4" x14ac:dyDescent="0.25">
      <c r="A743" s="18"/>
      <c r="B743" s="13" t="s">
        <v>1097</v>
      </c>
      <c r="C743" s="14" t="s">
        <v>927</v>
      </c>
      <c r="D743" s="15" t="s">
        <v>986</v>
      </c>
    </row>
    <row r="744" spans="1:4" ht="33.75" customHeight="1" x14ac:dyDescent="0.25">
      <c r="A744" s="18">
        <v>150</v>
      </c>
      <c r="B744" s="22" t="s">
        <v>987</v>
      </c>
      <c r="C744" s="21"/>
      <c r="D744" s="21"/>
    </row>
    <row r="745" spans="1:4" x14ac:dyDescent="0.25">
      <c r="A745" s="18"/>
      <c r="B745" s="13" t="s">
        <v>1098</v>
      </c>
      <c r="C745" s="14" t="s">
        <v>146</v>
      </c>
      <c r="D745" s="15" t="s">
        <v>988</v>
      </c>
    </row>
    <row r="746" spans="1:4" x14ac:dyDescent="0.25">
      <c r="A746" s="18"/>
      <c r="B746" s="13" t="s">
        <v>1099</v>
      </c>
      <c r="C746" s="13" t="s">
        <v>1075</v>
      </c>
      <c r="D746" s="15" t="s">
        <v>989</v>
      </c>
    </row>
    <row r="747" spans="1:4" x14ac:dyDescent="0.25">
      <c r="A747" s="18"/>
      <c r="B747" s="13" t="s">
        <v>1100</v>
      </c>
      <c r="C747" s="13" t="s">
        <v>484</v>
      </c>
      <c r="D747" s="15" t="s">
        <v>990</v>
      </c>
    </row>
    <row r="748" spans="1:4" x14ac:dyDescent="0.25">
      <c r="A748" s="18"/>
      <c r="B748" s="13" t="s">
        <v>1101</v>
      </c>
      <c r="C748" s="13" t="s">
        <v>197</v>
      </c>
      <c r="D748" s="15" t="s">
        <v>991</v>
      </c>
    </row>
    <row r="749" spans="1:4" x14ac:dyDescent="0.25">
      <c r="A749" s="18"/>
      <c r="B749" s="13" t="s">
        <v>1102</v>
      </c>
      <c r="C749" s="14" t="s">
        <v>927</v>
      </c>
      <c r="D749" s="15" t="s">
        <v>992</v>
      </c>
    </row>
    <row r="750" spans="1:4" ht="46.5" customHeight="1" x14ac:dyDescent="0.25">
      <c r="A750" s="18">
        <v>151</v>
      </c>
      <c r="B750" s="22" t="s">
        <v>993</v>
      </c>
      <c r="C750" s="21"/>
      <c r="D750" s="21"/>
    </row>
    <row r="751" spans="1:4" x14ac:dyDescent="0.25">
      <c r="A751" s="18"/>
      <c r="B751" s="13" t="s">
        <v>1103</v>
      </c>
      <c r="C751" s="14" t="s">
        <v>146</v>
      </c>
      <c r="D751" s="15" t="s">
        <v>994</v>
      </c>
    </row>
    <row r="752" spans="1:4" x14ac:dyDescent="0.25">
      <c r="A752" s="18"/>
      <c r="B752" s="13" t="s">
        <v>1104</v>
      </c>
      <c r="C752" s="14" t="s">
        <v>228</v>
      </c>
      <c r="D752" s="15" t="s">
        <v>995</v>
      </c>
    </row>
    <row r="753" spans="1:4" x14ac:dyDescent="0.25">
      <c r="A753" s="18"/>
      <c r="B753" s="13" t="s">
        <v>1105</v>
      </c>
      <c r="C753" s="14" t="s">
        <v>228</v>
      </c>
      <c r="D753" s="15" t="s">
        <v>996</v>
      </c>
    </row>
    <row r="754" spans="1:4" x14ac:dyDescent="0.25">
      <c r="A754" s="18"/>
      <c r="B754" s="13" t="s">
        <v>1106</v>
      </c>
      <c r="C754" s="14" t="s">
        <v>228</v>
      </c>
      <c r="D754" s="15" t="s">
        <v>997</v>
      </c>
    </row>
    <row r="755" spans="1:4" x14ac:dyDescent="0.25">
      <c r="A755" s="18"/>
      <c r="B755" s="13" t="s">
        <v>1107</v>
      </c>
      <c r="C755" s="14" t="s">
        <v>927</v>
      </c>
      <c r="D755" s="15" t="s">
        <v>998</v>
      </c>
    </row>
    <row r="756" spans="1:4" ht="42" customHeight="1" x14ac:dyDescent="0.25">
      <c r="A756" s="18">
        <v>152</v>
      </c>
      <c r="B756" s="22" t="s">
        <v>999</v>
      </c>
      <c r="C756" s="21"/>
      <c r="D756" s="21"/>
    </row>
    <row r="757" spans="1:4" x14ac:dyDescent="0.25">
      <c r="A757" s="18"/>
      <c r="B757" s="13" t="s">
        <v>1108</v>
      </c>
      <c r="C757" s="14" t="s">
        <v>146</v>
      </c>
      <c r="D757" s="15" t="s">
        <v>1000</v>
      </c>
    </row>
    <row r="758" spans="1:4" x14ac:dyDescent="0.25">
      <c r="A758" s="18"/>
      <c r="B758" s="13" t="s">
        <v>1109</v>
      </c>
      <c r="C758" s="13" t="s">
        <v>1110</v>
      </c>
      <c r="D758" s="15" t="s">
        <v>1001</v>
      </c>
    </row>
    <row r="759" spans="1:4" x14ac:dyDescent="0.25">
      <c r="A759" s="18"/>
      <c r="B759" s="13" t="s">
        <v>1111</v>
      </c>
      <c r="C759" s="13" t="s">
        <v>1112</v>
      </c>
      <c r="D759" s="15" t="s">
        <v>1002</v>
      </c>
    </row>
    <row r="760" spans="1:4" x14ac:dyDescent="0.25">
      <c r="A760" s="18"/>
      <c r="B760" s="13" t="s">
        <v>1113</v>
      </c>
      <c r="C760" s="13" t="s">
        <v>1114</v>
      </c>
      <c r="D760" s="15" t="s">
        <v>1003</v>
      </c>
    </row>
    <row r="761" spans="1:4" x14ac:dyDescent="0.25">
      <c r="A761" s="18"/>
      <c r="B761" s="13" t="s">
        <v>1115</v>
      </c>
      <c r="C761" s="14" t="s">
        <v>927</v>
      </c>
      <c r="D761" s="15" t="s">
        <v>1004</v>
      </c>
    </row>
    <row r="762" spans="1:4" ht="45" customHeight="1" x14ac:dyDescent="0.25">
      <c r="A762" s="18">
        <v>153</v>
      </c>
      <c r="B762" s="22" t="s">
        <v>1005</v>
      </c>
      <c r="C762" s="21"/>
      <c r="D762" s="21"/>
    </row>
    <row r="763" spans="1:4" x14ac:dyDescent="0.25">
      <c r="A763" s="18"/>
      <c r="B763" s="13" t="s">
        <v>1116</v>
      </c>
      <c r="C763" s="14" t="s">
        <v>146</v>
      </c>
      <c r="D763" s="15" t="s">
        <v>1006</v>
      </c>
    </row>
    <row r="764" spans="1:4" x14ac:dyDescent="0.25">
      <c r="A764" s="18"/>
      <c r="B764" s="13" t="s">
        <v>1117</v>
      </c>
      <c r="C764" s="14" t="s">
        <v>228</v>
      </c>
      <c r="D764" s="15" t="s">
        <v>1007</v>
      </c>
    </row>
    <row r="765" spans="1:4" x14ac:dyDescent="0.25">
      <c r="A765" s="18"/>
      <c r="B765" s="13" t="s">
        <v>1118</v>
      </c>
      <c r="C765" s="14" t="s">
        <v>228</v>
      </c>
      <c r="D765" s="15" t="s">
        <v>1008</v>
      </c>
    </row>
    <row r="766" spans="1:4" x14ac:dyDescent="0.25">
      <c r="A766" s="18"/>
      <c r="B766" s="13" t="s">
        <v>1119</v>
      </c>
      <c r="C766" s="14" t="s">
        <v>228</v>
      </c>
      <c r="D766" s="15" t="s">
        <v>1009</v>
      </c>
    </row>
    <row r="767" spans="1:4" x14ac:dyDescent="0.25">
      <c r="A767" s="18"/>
      <c r="B767" s="13" t="s">
        <v>1120</v>
      </c>
      <c r="C767" s="14" t="s">
        <v>927</v>
      </c>
      <c r="D767" s="15" t="s">
        <v>1010</v>
      </c>
    </row>
    <row r="768" spans="1:4" x14ac:dyDescent="0.25">
      <c r="A768" s="18"/>
      <c r="B768" s="13" t="s">
        <v>1121</v>
      </c>
      <c r="C768" s="13" t="s">
        <v>197</v>
      </c>
      <c r="D768" s="15" t="s">
        <v>1011</v>
      </c>
    </row>
    <row r="769" spans="1:4" ht="52.5" customHeight="1" x14ac:dyDescent="0.25">
      <c r="A769" s="18">
        <v>154</v>
      </c>
      <c r="B769" s="22" t="s">
        <v>1012</v>
      </c>
      <c r="C769" s="21"/>
      <c r="D769" s="21"/>
    </row>
    <row r="770" spans="1:4" x14ac:dyDescent="0.25">
      <c r="A770" s="18"/>
      <c r="B770" s="13" t="s">
        <v>1122</v>
      </c>
      <c r="C770" s="14" t="s">
        <v>146</v>
      </c>
      <c r="D770" s="15" t="s">
        <v>1013</v>
      </c>
    </row>
    <row r="771" spans="1:4" x14ac:dyDescent="0.25">
      <c r="A771" s="18"/>
      <c r="B771" s="13" t="s">
        <v>1123</v>
      </c>
      <c r="C771" s="13" t="s">
        <v>1026</v>
      </c>
      <c r="D771" s="15" t="s">
        <v>1014</v>
      </c>
    </row>
    <row r="772" spans="1:4" x14ac:dyDescent="0.25">
      <c r="A772" s="18"/>
      <c r="B772" s="13" t="s">
        <v>1124</v>
      </c>
      <c r="C772" s="13" t="s">
        <v>1125</v>
      </c>
      <c r="D772" s="15" t="s">
        <v>1015</v>
      </c>
    </row>
    <row r="773" spans="1:4" x14ac:dyDescent="0.25">
      <c r="A773" s="18"/>
      <c r="B773" s="13" t="s">
        <v>1126</v>
      </c>
      <c r="C773" s="13" t="s">
        <v>1127</v>
      </c>
      <c r="D773" s="15" t="s">
        <v>1016</v>
      </c>
    </row>
    <row r="774" spans="1:4" x14ac:dyDescent="0.25">
      <c r="A774" s="18"/>
      <c r="B774" s="13" t="s">
        <v>1128</v>
      </c>
      <c r="C774" s="14" t="s">
        <v>927</v>
      </c>
      <c r="D774" s="15" t="s">
        <v>1017</v>
      </c>
    </row>
    <row r="775" spans="1:4" ht="51" customHeight="1" x14ac:dyDescent="0.25">
      <c r="A775" s="18">
        <v>155</v>
      </c>
      <c r="B775" s="22" t="s">
        <v>1012</v>
      </c>
      <c r="C775" s="21"/>
      <c r="D775" s="21"/>
    </row>
    <row r="776" spans="1:4" x14ac:dyDescent="0.25">
      <c r="A776" s="18"/>
      <c r="B776" s="13" t="s">
        <v>1129</v>
      </c>
      <c r="C776" s="14" t="s">
        <v>146</v>
      </c>
      <c r="D776" s="15" t="s">
        <v>1018</v>
      </c>
    </row>
    <row r="777" spans="1:4" x14ac:dyDescent="0.25">
      <c r="A777" s="18"/>
      <c r="B777" s="13" t="s">
        <v>1130</v>
      </c>
      <c r="C777" s="14" t="s">
        <v>927</v>
      </c>
      <c r="D777" s="15" t="s">
        <v>1019</v>
      </c>
    </row>
    <row r="778" spans="1:4" x14ac:dyDescent="0.25">
      <c r="A778" s="18"/>
      <c r="B778" s="13" t="s">
        <v>1131</v>
      </c>
      <c r="C778" s="13" t="s">
        <v>1132</v>
      </c>
      <c r="D778" s="15" t="s">
        <v>1020</v>
      </c>
    </row>
    <row r="779" spans="1:4" x14ac:dyDescent="0.25">
      <c r="A779" s="18"/>
      <c r="B779" s="13" t="s">
        <v>1133</v>
      </c>
      <c r="C779" s="13" t="s">
        <v>1134</v>
      </c>
      <c r="D779" s="15" t="s">
        <v>1021</v>
      </c>
    </row>
    <row r="780" spans="1:4" x14ac:dyDescent="0.25">
      <c r="A780" s="18"/>
      <c r="B780" s="13" t="s">
        <v>1135</v>
      </c>
      <c r="C780" s="13" t="s">
        <v>1134</v>
      </c>
      <c r="D780" s="15" t="s">
        <v>1022</v>
      </c>
    </row>
    <row r="781" spans="1:4" x14ac:dyDescent="0.25">
      <c r="A781" s="18"/>
      <c r="B781" s="13" t="s">
        <v>1122</v>
      </c>
      <c r="C781" s="13" t="s">
        <v>1136</v>
      </c>
      <c r="D781" s="15" t="s">
        <v>1023</v>
      </c>
    </row>
    <row r="782" spans="1:4" x14ac:dyDescent="0.25">
      <c r="A782" s="18"/>
      <c r="B782" s="13" t="s">
        <v>1137</v>
      </c>
      <c r="C782" s="14" t="s">
        <v>228</v>
      </c>
      <c r="D782" s="15" t="s">
        <v>1024</v>
      </c>
    </row>
    <row r="783" spans="1:4" x14ac:dyDescent="0.25">
      <c r="A783" s="18"/>
      <c r="B783" s="13" t="s">
        <v>1138</v>
      </c>
      <c r="C783" s="14" t="s">
        <v>197</v>
      </c>
      <c r="D783" s="15" t="s">
        <v>1025</v>
      </c>
    </row>
    <row r="784" spans="1:4" x14ac:dyDescent="0.25">
      <c r="A784" s="18"/>
      <c r="B784" s="13" t="s">
        <v>1139</v>
      </c>
      <c r="C784" s="14" t="s">
        <v>1026</v>
      </c>
      <c r="D784" s="15" t="s">
        <v>1027</v>
      </c>
    </row>
    <row r="785" spans="1:4" x14ac:dyDescent="0.25">
      <c r="A785" s="18"/>
      <c r="B785" s="13" t="s">
        <v>1140</v>
      </c>
      <c r="C785" s="14" t="s">
        <v>1026</v>
      </c>
      <c r="D785" s="15" t="s">
        <v>1028</v>
      </c>
    </row>
    <row r="786" spans="1:4" ht="30.75" customHeight="1" x14ac:dyDescent="0.25">
      <c r="A786" s="18">
        <v>156</v>
      </c>
      <c r="B786" s="21" t="s">
        <v>1029</v>
      </c>
      <c r="C786" s="21"/>
      <c r="D786" s="21"/>
    </row>
    <row r="787" spans="1:4" x14ac:dyDescent="0.25">
      <c r="A787" s="18"/>
      <c r="B787" s="13" t="s">
        <v>1141</v>
      </c>
      <c r="C787" s="14" t="s">
        <v>146</v>
      </c>
      <c r="D787" s="15" t="s">
        <v>1030</v>
      </c>
    </row>
    <row r="788" spans="1:4" x14ac:dyDescent="0.25">
      <c r="A788" s="18"/>
      <c r="B788" s="13" t="s">
        <v>1142</v>
      </c>
      <c r="C788" s="14" t="s">
        <v>927</v>
      </c>
      <c r="D788" s="15" t="s">
        <v>1031</v>
      </c>
    </row>
    <row r="789" spans="1:4" x14ac:dyDescent="0.25">
      <c r="A789" s="18"/>
      <c r="B789" s="13" t="s">
        <v>1143</v>
      </c>
      <c r="C789" s="14" t="s">
        <v>1032</v>
      </c>
      <c r="D789" s="15" t="s">
        <v>1033</v>
      </c>
    </row>
    <row r="790" spans="1:4" x14ac:dyDescent="0.25">
      <c r="A790" s="18"/>
      <c r="B790" s="13" t="s">
        <v>1144</v>
      </c>
      <c r="C790" s="13" t="s">
        <v>1145</v>
      </c>
      <c r="D790" s="15" t="s">
        <v>1034</v>
      </c>
    </row>
    <row r="791" spans="1:4" x14ac:dyDescent="0.25">
      <c r="A791" s="18"/>
      <c r="B791" s="13" t="s">
        <v>1146</v>
      </c>
      <c r="C791" s="13" t="s">
        <v>1147</v>
      </c>
      <c r="D791" s="15" t="s">
        <v>1035</v>
      </c>
    </row>
    <row r="794" spans="1:4" x14ac:dyDescent="0.25">
      <c r="B794" s="1" t="s">
        <v>917</v>
      </c>
    </row>
    <row r="795" spans="1:4" x14ac:dyDescent="0.25">
      <c r="B795" s="1" t="s">
        <v>918</v>
      </c>
    </row>
    <row r="797" spans="1:4" x14ac:dyDescent="0.25">
      <c r="B797" s="1" t="s">
        <v>1154</v>
      </c>
    </row>
    <row r="798" spans="1:4" x14ac:dyDescent="0.25">
      <c r="B798" s="1" t="s">
        <v>1155</v>
      </c>
    </row>
  </sheetData>
  <mergeCells count="318">
    <mergeCell ref="B638:D638"/>
    <mergeCell ref="B642:D642"/>
    <mergeCell ref="B646:D646"/>
    <mergeCell ref="B650:D650"/>
    <mergeCell ref="B653:D653"/>
    <mergeCell ref="B659:D659"/>
    <mergeCell ref="B664:D664"/>
    <mergeCell ref="B668:D668"/>
    <mergeCell ref="A148:A151"/>
    <mergeCell ref="A152:A156"/>
    <mergeCell ref="A157:A160"/>
    <mergeCell ref="A161:A166"/>
    <mergeCell ref="A167:A170"/>
    <mergeCell ref="A171:A174"/>
    <mergeCell ref="A175:A180"/>
    <mergeCell ref="A181:A184"/>
    <mergeCell ref="A185:A188"/>
    <mergeCell ref="B521:D521"/>
    <mergeCell ref="B530:D530"/>
    <mergeCell ref="B534:D534"/>
    <mergeCell ref="B538:D538"/>
    <mergeCell ref="B545:D545"/>
    <mergeCell ref="B548:D548"/>
    <mergeCell ref="B559:D559"/>
    <mergeCell ref="B567:D567"/>
    <mergeCell ref="B635:D635"/>
    <mergeCell ref="B470:D470"/>
    <mergeCell ref="B475:D475"/>
    <mergeCell ref="B482:D482"/>
    <mergeCell ref="B486:D486"/>
    <mergeCell ref="B492:D492"/>
    <mergeCell ref="B496:D496"/>
    <mergeCell ref="B502:D502"/>
    <mergeCell ref="B507:D507"/>
    <mergeCell ref="B513:D513"/>
    <mergeCell ref="B412:D412"/>
    <mergeCell ref="B420:D420"/>
    <mergeCell ref="B427:D427"/>
    <mergeCell ref="B436:D436"/>
    <mergeCell ref="B443:D443"/>
    <mergeCell ref="B450:D450"/>
    <mergeCell ref="B452:D452"/>
    <mergeCell ref="B459:D459"/>
    <mergeCell ref="B466:D466"/>
    <mergeCell ref="B354:D354"/>
    <mergeCell ref="B359:D359"/>
    <mergeCell ref="B368:D368"/>
    <mergeCell ref="B376:D376"/>
    <mergeCell ref="B382:D382"/>
    <mergeCell ref="B389:D389"/>
    <mergeCell ref="B396:D396"/>
    <mergeCell ref="B400:D400"/>
    <mergeCell ref="B405:D405"/>
    <mergeCell ref="B303:D303"/>
    <mergeCell ref="B310:D310"/>
    <mergeCell ref="B316:D316"/>
    <mergeCell ref="B323:D323"/>
    <mergeCell ref="B328:D328"/>
    <mergeCell ref="B336:D336"/>
    <mergeCell ref="B341:D341"/>
    <mergeCell ref="B345:D345"/>
    <mergeCell ref="B348:D348"/>
    <mergeCell ref="B247:D247"/>
    <mergeCell ref="B252:D252"/>
    <mergeCell ref="B257:D257"/>
    <mergeCell ref="B264:D264"/>
    <mergeCell ref="B271:D271"/>
    <mergeCell ref="B277:D277"/>
    <mergeCell ref="B284:D284"/>
    <mergeCell ref="B292:D292"/>
    <mergeCell ref="B297:D297"/>
    <mergeCell ref="B210:D210"/>
    <mergeCell ref="B212:D212"/>
    <mergeCell ref="B216:D216"/>
    <mergeCell ref="B219:D219"/>
    <mergeCell ref="B223:D223"/>
    <mergeCell ref="B228:D228"/>
    <mergeCell ref="B234:D234"/>
    <mergeCell ref="B237:D237"/>
    <mergeCell ref="B243:D243"/>
    <mergeCell ref="B171:D171"/>
    <mergeCell ref="B175:D175"/>
    <mergeCell ref="B181:D181"/>
    <mergeCell ref="B185:D185"/>
    <mergeCell ref="B189:D189"/>
    <mergeCell ref="B191:D191"/>
    <mergeCell ref="B195:D195"/>
    <mergeCell ref="B199:D199"/>
    <mergeCell ref="B204:D204"/>
    <mergeCell ref="B138:D138"/>
    <mergeCell ref="B140:D140"/>
    <mergeCell ref="B142:D142"/>
    <mergeCell ref="B144:D144"/>
    <mergeCell ref="B148:D148"/>
    <mergeCell ref="B152:D152"/>
    <mergeCell ref="B157:D157"/>
    <mergeCell ref="B161:D161"/>
    <mergeCell ref="B167:D167"/>
    <mergeCell ref="B114:D114"/>
    <mergeCell ref="B119:D119"/>
    <mergeCell ref="B122:D122"/>
    <mergeCell ref="B124:D124"/>
    <mergeCell ref="B127:D127"/>
    <mergeCell ref="B129:D129"/>
    <mergeCell ref="B131:D131"/>
    <mergeCell ref="B134:D134"/>
    <mergeCell ref="B136:D136"/>
    <mergeCell ref="B87:D87"/>
    <mergeCell ref="B91:D91"/>
    <mergeCell ref="B95:D95"/>
    <mergeCell ref="B97:D97"/>
    <mergeCell ref="B100:D100"/>
    <mergeCell ref="B104:D104"/>
    <mergeCell ref="B106:D106"/>
    <mergeCell ref="B108:D108"/>
    <mergeCell ref="B111:D111"/>
    <mergeCell ref="A650:A652"/>
    <mergeCell ref="A653:A658"/>
    <mergeCell ref="A659:A663"/>
    <mergeCell ref="A664:A667"/>
    <mergeCell ref="A668:A675"/>
    <mergeCell ref="A626:A629"/>
    <mergeCell ref="A630:A634"/>
    <mergeCell ref="A635:A637"/>
    <mergeCell ref="A638:A641"/>
    <mergeCell ref="A642:A645"/>
    <mergeCell ref="A646:A649"/>
    <mergeCell ref="A578:A585"/>
    <mergeCell ref="A586:A595"/>
    <mergeCell ref="A596:A605"/>
    <mergeCell ref="A606:A613"/>
    <mergeCell ref="A614:A618"/>
    <mergeCell ref="A619:A625"/>
    <mergeCell ref="A538:A544"/>
    <mergeCell ref="A545:A547"/>
    <mergeCell ref="A548:A558"/>
    <mergeCell ref="A559:A566"/>
    <mergeCell ref="A567:A570"/>
    <mergeCell ref="A571:A577"/>
    <mergeCell ref="A502:A506"/>
    <mergeCell ref="A507:A512"/>
    <mergeCell ref="A513:A520"/>
    <mergeCell ref="A521:A529"/>
    <mergeCell ref="A530:A533"/>
    <mergeCell ref="A534:A537"/>
    <mergeCell ref="A470:A474"/>
    <mergeCell ref="A475:A481"/>
    <mergeCell ref="A482:A485"/>
    <mergeCell ref="A486:A491"/>
    <mergeCell ref="A492:A495"/>
    <mergeCell ref="A496:A501"/>
    <mergeCell ref="A427:A435"/>
    <mergeCell ref="A436:A442"/>
    <mergeCell ref="A443:A449"/>
    <mergeCell ref="A450:A451"/>
    <mergeCell ref="A452:A458"/>
    <mergeCell ref="A459:A465"/>
    <mergeCell ref="A466:A469"/>
    <mergeCell ref="A389:A395"/>
    <mergeCell ref="A396:A399"/>
    <mergeCell ref="A400:A404"/>
    <mergeCell ref="A405:A411"/>
    <mergeCell ref="A412:A419"/>
    <mergeCell ref="A420:A426"/>
    <mergeCell ref="A348:A353"/>
    <mergeCell ref="A354:A358"/>
    <mergeCell ref="A359:A367"/>
    <mergeCell ref="A368:A375"/>
    <mergeCell ref="A376:A381"/>
    <mergeCell ref="A382:A388"/>
    <mergeCell ref="A316:A322"/>
    <mergeCell ref="A323:A327"/>
    <mergeCell ref="A328:A335"/>
    <mergeCell ref="A336:A340"/>
    <mergeCell ref="A341:A344"/>
    <mergeCell ref="A345:A347"/>
    <mergeCell ref="A277:A283"/>
    <mergeCell ref="A284:A291"/>
    <mergeCell ref="A292:A296"/>
    <mergeCell ref="A297:A302"/>
    <mergeCell ref="A303:A309"/>
    <mergeCell ref="A310:A315"/>
    <mergeCell ref="A243:A246"/>
    <mergeCell ref="A247:A251"/>
    <mergeCell ref="A252:A256"/>
    <mergeCell ref="A257:A263"/>
    <mergeCell ref="A264:A270"/>
    <mergeCell ref="A271:A276"/>
    <mergeCell ref="A216:A218"/>
    <mergeCell ref="A219:A222"/>
    <mergeCell ref="A223:A227"/>
    <mergeCell ref="A228:A233"/>
    <mergeCell ref="A234:A236"/>
    <mergeCell ref="A237:A242"/>
    <mergeCell ref="A189:A190"/>
    <mergeCell ref="A191:A194"/>
    <mergeCell ref="A195:A198"/>
    <mergeCell ref="A199:A203"/>
    <mergeCell ref="A204:A209"/>
    <mergeCell ref="A210:A211"/>
    <mergeCell ref="A212:A215"/>
    <mergeCell ref="A140:A141"/>
    <mergeCell ref="A142:A143"/>
    <mergeCell ref="A144:A147"/>
    <mergeCell ref="A91:A94"/>
    <mergeCell ref="A95:A96"/>
    <mergeCell ref="A97:A99"/>
    <mergeCell ref="A100:A103"/>
    <mergeCell ref="A104:A105"/>
    <mergeCell ref="A106:A107"/>
    <mergeCell ref="A108:A110"/>
    <mergeCell ref="A111:A113"/>
    <mergeCell ref="A114:A118"/>
    <mergeCell ref="A119:A121"/>
    <mergeCell ref="A122:A123"/>
    <mergeCell ref="A124:A126"/>
    <mergeCell ref="A127:A128"/>
    <mergeCell ref="A129:A130"/>
    <mergeCell ref="A131:A133"/>
    <mergeCell ref="A134:A135"/>
    <mergeCell ref="A136:A137"/>
    <mergeCell ref="A138:A139"/>
    <mergeCell ref="A87:A90"/>
    <mergeCell ref="A32:A35"/>
    <mergeCell ref="A36:A37"/>
    <mergeCell ref="A38:A39"/>
    <mergeCell ref="A40:A41"/>
    <mergeCell ref="A42:A45"/>
    <mergeCell ref="A46:A48"/>
    <mergeCell ref="A49:A51"/>
    <mergeCell ref="A52:A53"/>
    <mergeCell ref="A54:A58"/>
    <mergeCell ref="A59:A61"/>
    <mergeCell ref="A62:A64"/>
    <mergeCell ref="A65:A66"/>
    <mergeCell ref="A67:A68"/>
    <mergeCell ref="A69:A70"/>
    <mergeCell ref="A71:A74"/>
    <mergeCell ref="A75:A77"/>
    <mergeCell ref="A78:A79"/>
    <mergeCell ref="A80:A82"/>
    <mergeCell ref="A83:A86"/>
    <mergeCell ref="A8:A11"/>
    <mergeCell ref="A12:A15"/>
    <mergeCell ref="A16:A21"/>
    <mergeCell ref="A22:A24"/>
    <mergeCell ref="A25:A26"/>
    <mergeCell ref="A27:A31"/>
    <mergeCell ref="A1:D1"/>
    <mergeCell ref="A3:D3"/>
    <mergeCell ref="A4:D4"/>
    <mergeCell ref="B8:D8"/>
    <mergeCell ref="B12:D12"/>
    <mergeCell ref="B16:D16"/>
    <mergeCell ref="B22:D22"/>
    <mergeCell ref="B25:D25"/>
    <mergeCell ref="B27:D27"/>
    <mergeCell ref="B32:D32"/>
    <mergeCell ref="B36:D36"/>
    <mergeCell ref="B38:D38"/>
    <mergeCell ref="B40:D40"/>
    <mergeCell ref="B42:D42"/>
    <mergeCell ref="B46:D46"/>
    <mergeCell ref="B49:D49"/>
    <mergeCell ref="B52:D52"/>
    <mergeCell ref="B54:D54"/>
    <mergeCell ref="B677:B678"/>
    <mergeCell ref="B687:D687"/>
    <mergeCell ref="B676:D676"/>
    <mergeCell ref="C677:C678"/>
    <mergeCell ref="D677:D678"/>
    <mergeCell ref="B59:D59"/>
    <mergeCell ref="B62:D62"/>
    <mergeCell ref="B65:D65"/>
    <mergeCell ref="B67:D67"/>
    <mergeCell ref="B69:D69"/>
    <mergeCell ref="B71:D71"/>
    <mergeCell ref="B75:D75"/>
    <mergeCell ref="B78:D78"/>
    <mergeCell ref="B80:D80"/>
    <mergeCell ref="B630:D630"/>
    <mergeCell ref="B571:D571"/>
    <mergeCell ref="B578:D578"/>
    <mergeCell ref="B586:D586"/>
    <mergeCell ref="B596:D596"/>
    <mergeCell ref="B606:D606"/>
    <mergeCell ref="B614:D614"/>
    <mergeCell ref="B619:D619"/>
    <mergeCell ref="B626:D626"/>
    <mergeCell ref="B83:D83"/>
    <mergeCell ref="A756:A761"/>
    <mergeCell ref="A762:A768"/>
    <mergeCell ref="A769:A774"/>
    <mergeCell ref="A775:A785"/>
    <mergeCell ref="A786:A791"/>
    <mergeCell ref="A696:A701"/>
    <mergeCell ref="B786:D786"/>
    <mergeCell ref="B769:D769"/>
    <mergeCell ref="B775:D775"/>
    <mergeCell ref="B762:D762"/>
    <mergeCell ref="B756:D756"/>
    <mergeCell ref="B750:D750"/>
    <mergeCell ref="B744:D744"/>
    <mergeCell ref="B737:D737"/>
    <mergeCell ref="B728:D728"/>
    <mergeCell ref="B720:D720"/>
    <mergeCell ref="B711:D711"/>
    <mergeCell ref="B702:D702"/>
    <mergeCell ref="B696:D696"/>
    <mergeCell ref="A676:A686"/>
    <mergeCell ref="A687:A695"/>
    <mergeCell ref="A702:A710"/>
    <mergeCell ref="A711:A719"/>
    <mergeCell ref="A720:A727"/>
    <mergeCell ref="A728:A736"/>
    <mergeCell ref="A737:A743"/>
    <mergeCell ref="A744:A749"/>
    <mergeCell ref="A750:A755"/>
  </mergeCells>
  <pageMargins left="0.70866141732283472" right="0.70866141732283472" top="0.74803149606299213" bottom="0.74803149606299213" header="0.31496062992125984" footer="0.31496062992125984"/>
  <pageSetup paperSize="9" scale="4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Приложение 2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ZP_1</dc:creator>
  <cp:lastModifiedBy>User</cp:lastModifiedBy>
  <cp:lastPrinted>2023-03-14T16:16:13Z</cp:lastPrinted>
  <dcterms:created xsi:type="dcterms:W3CDTF">2017-02-27T13:12:50Z</dcterms:created>
  <dcterms:modified xsi:type="dcterms:W3CDTF">2023-03-27T07:33:48Z</dcterms:modified>
</cp:coreProperties>
</file>