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390" yWindow="390" windowWidth="14970" windowHeight="7890"/>
  </bookViews>
  <sheets>
    <sheet name="доп.обр. 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62913" calcMode="manual"/>
</workbook>
</file>

<file path=xl/calcChain.xml><?xml version="1.0" encoding="utf-8"?>
<calcChain xmlns="http://schemas.openxmlformats.org/spreadsheetml/2006/main">
  <c r="F43" i="1" l="1"/>
  <c r="I40" i="1"/>
  <c r="H40" i="1"/>
  <c r="H39" i="1"/>
  <c r="I39" i="1" s="1"/>
  <c r="H38" i="1"/>
  <c r="I38" i="1" s="1"/>
  <c r="I37" i="1"/>
  <c r="H37" i="1"/>
  <c r="H36" i="1"/>
  <c r="I36" i="1" s="1"/>
  <c r="H34" i="1"/>
  <c r="H43" i="1" s="1"/>
  <c r="I33" i="1"/>
  <c r="H33" i="1"/>
  <c r="I34" i="1" l="1"/>
  <c r="I43" i="1" s="1"/>
  <c r="D29" i="1"/>
  <c r="H28" i="1"/>
  <c r="I28" i="1" s="1"/>
  <c r="F28" i="1"/>
  <c r="G28" i="1" s="1"/>
  <c r="H27" i="1"/>
  <c r="I27" i="1" s="1"/>
  <c r="F27" i="1"/>
  <c r="G27" i="1" s="1"/>
  <c r="H26" i="1"/>
  <c r="F26" i="1"/>
  <c r="H29" i="1" l="1"/>
  <c r="F29" i="1"/>
  <c r="I26" i="1"/>
  <c r="I29" i="1"/>
  <c r="G26" i="1"/>
  <c r="G29" i="1" s="1"/>
  <c r="D17" i="1"/>
  <c r="H16" i="1"/>
  <c r="I16" i="1" s="1"/>
  <c r="F16" i="1"/>
  <c r="G16" i="1" s="1"/>
  <c r="E16" i="1"/>
  <c r="H15" i="1"/>
  <c r="I15" i="1" s="1"/>
  <c r="F15" i="1"/>
  <c r="G15" i="1" s="1"/>
  <c r="E15" i="1"/>
  <c r="H13" i="1"/>
  <c r="I13" i="1" s="1"/>
  <c r="F13" i="1"/>
  <c r="G13" i="1" s="1"/>
  <c r="E13" i="1"/>
  <c r="H12" i="1"/>
  <c r="H17" i="1" s="1"/>
  <c r="F12" i="1"/>
  <c r="E12" i="1"/>
  <c r="F17" i="1" l="1"/>
  <c r="G12" i="1"/>
  <c r="G17" i="1" s="1"/>
  <c r="I12" i="1"/>
  <c r="I17" i="1" s="1"/>
</calcChain>
</file>

<file path=xl/sharedStrings.xml><?xml version="1.0" encoding="utf-8"?>
<sst xmlns="http://schemas.openxmlformats.org/spreadsheetml/2006/main" count="233" uniqueCount="130">
  <si>
    <t>Отдел образования администрации</t>
  </si>
  <si>
    <t xml:space="preserve">Руководителю аппарата </t>
  </si>
  <si>
    <t>Красногвардейского района</t>
  </si>
  <si>
    <t>администрации района</t>
  </si>
  <si>
    <t>461150 с. Плешаново, ул. Мира, 3</t>
  </si>
  <si>
    <t>телефоны: 8 (35345) 3-12-72,</t>
  </si>
  <si>
    <t>Тел/факс:    8 (35345) 3-15-42</t>
  </si>
  <si>
    <t>e-mail: krroo@mail.ru</t>
  </si>
  <si>
    <t>56ouo25@obraz-orenburg.ru</t>
  </si>
  <si>
    <t>Наименование</t>
  </si>
  <si>
    <t>Занимаемая должность</t>
  </si>
  <si>
    <t>Занимаемая ставка</t>
  </si>
  <si>
    <t>ФИО</t>
  </si>
  <si>
    <t>Средняя заработная плата 01.09.2015г. с 01.01.2016-31.08.2016.</t>
  </si>
  <si>
    <t>*8</t>
  </si>
  <si>
    <t>Средняя заработная плата 01.09.2016г. (с 01.09.2016г.-31.12.2016г.)</t>
  </si>
  <si>
    <t>*4</t>
  </si>
  <si>
    <t>МБУ ДО "Дом детского творчества"</t>
  </si>
  <si>
    <t>директор</t>
  </si>
  <si>
    <t>зам.директора</t>
  </si>
  <si>
    <t>МБУ ДО "Детско-юношеская спортивная школа"</t>
  </si>
  <si>
    <t>Итого</t>
  </si>
  <si>
    <t>Начальник отдела образования</t>
  </si>
  <si>
    <t>И.А.Гончарова</t>
  </si>
  <si>
    <t>Заработная плата руководителей муниципальных бюджетных   учреждений доп. образования за 2022г.</t>
  </si>
  <si>
    <t>Байданова Рамзия Миршитовна</t>
  </si>
  <si>
    <t>Средняя заработная плата за 2022г.</t>
  </si>
  <si>
    <t>Заработная плата руководителей муниципальных казенных   учреждений  за 2022г.</t>
  </si>
  <si>
    <t>МКУ "Информационно-методический центр"</t>
  </si>
  <si>
    <t>Драная Людмила Александровна</t>
  </si>
  <si>
    <t>МКУ "Централизованная бухгалтерия"</t>
  </si>
  <si>
    <t>Ковалева Елена Васильевна</t>
  </si>
  <si>
    <t>Васильева Виктория Юрьевна</t>
  </si>
  <si>
    <t>Заработная плата руководителей муниципальных бюджетных учреждений дошкольного образования за 2022г.</t>
  </si>
  <si>
    <t>Средняя заработная плата 01.09.2015г.( с 01.01.2016-31.08.2016.)</t>
  </si>
  <si>
    <t>МБДОУ "Ивановский детский сад"</t>
  </si>
  <si>
    <t>заведующий</t>
  </si>
  <si>
    <t>Батяева Валентина Петровна</t>
  </si>
  <si>
    <t>МБДОУ "Кинзельский детский сад"</t>
  </si>
  <si>
    <t>Щукина Наталья Александровна</t>
  </si>
  <si>
    <t>МБДОУ "Новоюласинский детский сад"</t>
  </si>
  <si>
    <t>Романова Светлана Сергеевна</t>
  </si>
  <si>
    <t>МБДОУ "Плешановский детский сад №2"</t>
  </si>
  <si>
    <t>Нейфельд Ольга Андреевна</t>
  </si>
  <si>
    <t>МБДОУ "Пролетарский  детский сад"</t>
  </si>
  <si>
    <t>Мамбетова Раиля Баязитовна</t>
  </si>
  <si>
    <t>МБДОУ "Пушкинский  детский сад"</t>
  </si>
  <si>
    <t>Мамбетова Гульсира Гибадулловна</t>
  </si>
  <si>
    <t>МБДОУ "Преображенский детский сад"</t>
  </si>
  <si>
    <t>Семина Румия Авзаховна</t>
  </si>
  <si>
    <t>МБДОУ "Токский детский сад"</t>
  </si>
  <si>
    <t>Каскинова Шакира Закировна</t>
  </si>
  <si>
    <t>МБДОУ "Плешановский сад №1"</t>
  </si>
  <si>
    <t>Буцина Лариса Петровна</t>
  </si>
  <si>
    <t>МБДОУ "Подольский сад"</t>
  </si>
  <si>
    <t>Наточий Наталья Николаевна</t>
  </si>
  <si>
    <t>Заработная плата руководителей муниципальных бюджетных общеобразовательных  учреждений за 2022г.</t>
  </si>
  <si>
    <t>Средняя заработная плата за 2022год</t>
  </si>
  <si>
    <t>МБОУ "Ишальская начальная общеобразовательная школа"</t>
  </si>
  <si>
    <t>Фризен Алексей Николаевич</t>
  </si>
  <si>
    <t>МБОУ "Староюлдашевская основная общеобразовательная школа"</t>
  </si>
  <si>
    <t>Темирова Эльвира Вакильевна</t>
  </si>
  <si>
    <t>Темирова Римма Юрьевна</t>
  </si>
  <si>
    <t>МБОУ "Основная общеобразовательная школа имени Даута Юлтыя"</t>
  </si>
  <si>
    <t>Райманова Гульсимя Зинатовна</t>
  </si>
  <si>
    <t>Каскинова Зиля Вакильевна</t>
  </si>
  <si>
    <t>МБОУ "Залесовская основная общеобразовательная школа"</t>
  </si>
  <si>
    <t>Шишкина Татьяна Михайловна</t>
  </si>
  <si>
    <t>Праведная Ольга Алексеевна</t>
  </si>
  <si>
    <t>МБОУ "Ивановская основная общеобразовательная школа"</t>
  </si>
  <si>
    <t>Столбаушкина Эльвира Ильясовна</t>
  </si>
  <si>
    <t>МБОУ "Кинзельская средняя общеобразовательная школа"</t>
  </si>
  <si>
    <t>МБОУ "Нижнекристальская средняя общеобразовательная школа"</t>
  </si>
  <si>
    <t>Овсянникова Нина Ивановна</t>
  </si>
  <si>
    <t>Торбина Татьяна Петровна</t>
  </si>
  <si>
    <t>Тарасова Ирина Павловна</t>
  </si>
  <si>
    <t>МБОУ "Никольская средняя общеобразовательная школа"</t>
  </si>
  <si>
    <t>Гайнулин Ришат Фаритович</t>
  </si>
  <si>
    <t>Колпакова Елена Сергеевна</t>
  </si>
  <si>
    <t>Адова Татьяна Николаевна</t>
  </si>
  <si>
    <t>МБОУ "Новоюласинская средняя общеобразовательная школа"</t>
  </si>
  <si>
    <t>Драный Аленксандр Иванович</t>
  </si>
  <si>
    <t>Чикинда Вера Ивановна</t>
  </si>
  <si>
    <t>Корниенко Любовь Александровна</t>
  </si>
  <si>
    <t>Джумаева Татьяна Витальевна</t>
  </si>
  <si>
    <t>МБОУ "Петровская основная общеобразовательная школа"</t>
  </si>
  <si>
    <t>Азнабаев Карим Зарифович</t>
  </si>
  <si>
    <t>МБОУ "Преображенская средняя общеобразовательная школа"</t>
  </si>
  <si>
    <t>Тюрин Сергей Алексеевич</t>
  </si>
  <si>
    <t>Юлдашева Асия Ахметовна</t>
  </si>
  <si>
    <t>Гимранова Лилия Талгатовна</t>
  </si>
  <si>
    <t>МБОУ "Пролетарская средняя общеобразовательная школа"</t>
  </si>
  <si>
    <t>МБОУ "Пушкинская основная общеобразовательная школа"</t>
  </si>
  <si>
    <t>МБОУ "Свердловская средняя общеобразовательная школа"</t>
  </si>
  <si>
    <t>Нарзяева Елена Владимировна</t>
  </si>
  <si>
    <t>МБОУ "Токская средняя общеобразовательная школа"</t>
  </si>
  <si>
    <t>МБОУ "Яшкинская средняя общеобразовательная школа"</t>
  </si>
  <si>
    <t>Ефремов Александр Николаевич</t>
  </si>
  <si>
    <t>Сонина Лариса Александровна</t>
  </si>
  <si>
    <t>Курбатова Анна Александровна</t>
  </si>
  <si>
    <t>МОАУ "Подольская средняя общеобразовательная школа"</t>
  </si>
  <si>
    <t>Кузнецов Дмитрий Анатольевич</t>
  </si>
  <si>
    <t>Кисаева Наталья Петровна</t>
  </si>
  <si>
    <t>Васильев Олег Алексеевич</t>
  </si>
  <si>
    <t>Мосолова Наталья Павловна</t>
  </si>
  <si>
    <t>МБОУ "Красногвардейская гимназия"</t>
  </si>
  <si>
    <t>Беккер Марина Александровна</t>
  </si>
  <si>
    <t>Классен Светлана Викторовна</t>
  </si>
  <si>
    <t>Склярук Наталья Александровна</t>
  </si>
  <si>
    <t>МБОУ "Красногвардейская средняя общеобразовательная школа №1"</t>
  </si>
  <si>
    <t>Григорян Светлана Евгеньевна</t>
  </si>
  <si>
    <t>Герцен Светлана Ивановна</t>
  </si>
  <si>
    <t>Вовнякова Наталья Валерьевна</t>
  </si>
  <si>
    <t>Кучаева Гульнура Тимербулатовна</t>
  </si>
  <si>
    <t>Рубашевская Наталья Александровна</t>
  </si>
  <si>
    <t>Муштакова Галина Владимировна</t>
  </si>
  <si>
    <t>Хаустова Наталья Николаевна</t>
  </si>
  <si>
    <t>Бобылева Любовь Александровна</t>
  </si>
  <si>
    <t>Пешкова Вера Ивановна</t>
  </si>
  <si>
    <t>Бем Татьяна Ивановна</t>
  </si>
  <si>
    <t>Бахтиярова Ляля Нажиповна</t>
  </si>
  <si>
    <t>Бахтиярова Сария Анваровна</t>
  </si>
  <si>
    <t>Шрейдер Татьяна Борисовна</t>
  </si>
  <si>
    <t>Агапова Марина Владимировна</t>
  </si>
  <si>
    <t>Ильясова Татьяна Викторовна</t>
  </si>
  <si>
    <t>Иванова Елена Петровна</t>
  </si>
  <si>
    <t>Пастухова Светлана Юрьевна</t>
  </si>
  <si>
    <t>Иванова Наталья Петровна</t>
  </si>
  <si>
    <t>Кернос Ирина Семеновна</t>
  </si>
  <si>
    <t>Ворожбитова Анна Юрьевна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</si>
</sst>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0" borderId="0" xfId="0" applyFont="1"/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6" fillId="2" borderId="0" xfId="1" applyFont="1" applyFill="1" applyAlignment="1" applyProtection="1">
      <alignment horizontal="center" vertical="top" wrapText="1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9" fontId="8" fillId="0" borderId="1" xfId="0" applyNumberFormat="1" applyFont="1" applyBorder="1" applyAlignment="1">
      <alignment horizontal="center"/>
    </xf>
    <xf numFmtId="9" fontId="8" fillId="0" borderId="1" xfId="0" applyNumberFormat="1" applyFont="1" applyBorder="1" applyAlignment="1">
      <alignment horizontal="center" wrapText="1"/>
    </xf>
    <xf numFmtId="9" fontId="8" fillId="0" borderId="1" xfId="0" applyNumberFormat="1" applyFont="1" applyFill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/>
    <xf numFmtId="4" fontId="7" fillId="0" borderId="1" xfId="0" applyNumberFormat="1" applyFont="1" applyBorder="1"/>
    <xf numFmtId="4" fontId="7" fillId="0" borderId="2" xfId="0" applyNumberFormat="1" applyFont="1" applyBorder="1" applyAlignment="1">
      <alignment horizontal="center"/>
    </xf>
    <xf numFmtId="0" fontId="10" fillId="3" borderId="1" xfId="0" applyFont="1" applyFill="1" applyBorder="1"/>
    <xf numFmtId="0" fontId="0" fillId="0" borderId="1" xfId="0" applyBorder="1"/>
    <xf numFmtId="4" fontId="7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Border="1"/>
    <xf numFmtId="4" fontId="8" fillId="0" borderId="0" xfId="0" applyNumberFormat="1" applyFont="1" applyBorder="1" applyAlignment="1">
      <alignment horizontal="center"/>
    </xf>
    <xf numFmtId="4" fontId="8" fillId="0" borderId="0" xfId="0" applyNumberFormat="1" applyFont="1" applyBorder="1"/>
    <xf numFmtId="0" fontId="0" fillId="0" borderId="0" xfId="0" applyFont="1"/>
    <xf numFmtId="0" fontId="9" fillId="3" borderId="2" xfId="0" applyFont="1" applyFill="1" applyBorder="1"/>
    <xf numFmtId="4" fontId="7" fillId="3" borderId="1" xfId="0" applyNumberFormat="1" applyFont="1" applyFill="1" applyBorder="1"/>
    <xf numFmtId="4" fontId="7" fillId="3" borderId="1" xfId="0" applyNumberFormat="1" applyFont="1" applyFill="1" applyBorder="1" applyAlignment="1">
      <alignment horizontal="center"/>
    </xf>
    <xf numFmtId="0" fontId="11" fillId="3" borderId="2" xfId="0" applyFont="1" applyFill="1" applyBorder="1"/>
    <xf numFmtId="0" fontId="9" fillId="3" borderId="1" xfId="0" applyFont="1" applyFill="1" applyBorder="1" applyAlignment="1">
      <alignment wrapText="1"/>
    </xf>
    <xf numFmtId="0" fontId="7" fillId="4" borderId="3" xfId="0" applyFont="1" applyFill="1" applyBorder="1"/>
    <xf numFmtId="0" fontId="9" fillId="3" borderId="1" xfId="0" applyFont="1" applyFill="1" applyBorder="1" applyAlignment="1">
      <alignment horizontal="left" wrapText="1"/>
    </xf>
    <xf numFmtId="0" fontId="7" fillId="3" borderId="1" xfId="0" applyFont="1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2;&#1089;&#1077;,%20&#1095;&#1090;&#1086;%20&#1089;&#1076;&#1072;&#1102;&#1090;%202016-2017\&#1044;&#1086;&#1087;.&#1086;&#1073;&#1088;&#1072;&#1079;&#1086;&#1074;&#1072;&#1085;&#1080;&#1077;%202016&#1075;\&#1044;&#1044;&#1058;%20&#1090;&#1072;&#1088;&#1080;&#1092;%201%20&#1089;&#1077;&#1085;&#1090;&#1103;&#1073;&#1088;&#1103;%202016%20&#1075;.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77;&#1088;&#1072;%20&#1089;&#1077;&#1090;&#1100;/&#1074;&#1077;&#1088;&#1072;/2015/&#1042;&#1057;&#1045;%20&#1063;&#1058;&#1054;%20&#1057;&#1044;&#1040;&#1070;&#1058;%20&#1058;&#1040;&#1056;&#1048;&#1060;&#1048;&#1050;&#1040;&#1062;&#1048;&#1071;%202015-2016/&#1089;&#1072;&#1076;&#1099;%20&#1089;&#1084;&#1086;&#1090;&#1088;&#1077;&#1083;&#1072;/&#1058;&#1086;&#1082;&#1089;&#1082;&#1080;&#1081;%2001.09.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77;&#1088;&#1072;%20&#1089;&#1077;&#1090;&#1100;/&#1074;&#1077;&#1088;&#1072;/2015/&#1042;&#1057;&#1045;%20&#1063;&#1058;&#1054;%20&#1057;&#1044;&#1040;&#1070;&#1058;%20&#1058;&#1040;&#1056;&#1048;&#1060;&#1048;&#1050;&#1040;&#1062;&#1048;&#1071;%202015-2016/&#1044;&#1044;&#1058;%2001.09.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2;&#1089;&#1077;,%20&#1095;&#1090;&#1086;%20&#1089;&#1076;&#1072;&#1102;&#1090;%202016-2017\&#1044;&#1086;&#1087;.&#1086;&#1073;&#1088;&#1072;&#1079;&#1086;&#1074;&#1072;&#1085;&#1080;&#1077;%202016&#1075;\&#1044;&#1070;&#1057;&#106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77;&#1088;&#1072;%20&#1089;&#1077;&#1090;&#1100;/&#1074;&#1077;&#1088;&#1072;/2015/&#1042;&#1057;&#1045;%20&#1063;&#1058;&#1054;%20&#1057;&#1044;&#1040;&#1070;&#1058;%20&#1058;&#1040;&#1056;&#1048;&#1060;&#1048;&#1050;&#1040;&#1062;&#1048;&#1071;%202015-2016/&#1044;&#1070;&#1057;&#1064;%2001.09.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77;&#1088;&#1072;%20&#1089;&#1077;&#1090;&#1100;/&#1074;&#1077;&#1088;&#1072;/2015/&#1042;&#1057;&#1045;%20&#1063;&#1058;&#1054;%20&#1057;&#1044;&#1040;&#1070;&#1058;%20&#1058;&#1040;&#1056;&#1048;&#1060;&#1048;&#1050;&#1040;&#1062;&#1048;&#1071;%202015-2016/&#1089;&#1072;&#1076;&#1099;%20&#1089;&#1084;&#1086;&#1090;&#1088;&#1077;&#1083;&#1072;/&#1048;&#1074;&#1072;&#1085;&#1086;&#1074;&#1089;&#1082;&#1080;&#1081;%20%2001.09.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77;&#1088;&#1072;%20&#1089;&#1077;&#1090;&#1100;/&#1074;&#1077;&#1088;&#1072;/2015/&#1042;&#1057;&#1045;%20&#1063;&#1058;&#1054;%20&#1057;&#1044;&#1040;&#1070;&#1058;%20&#1058;&#1040;&#1056;&#1048;&#1060;&#1048;&#1050;&#1040;&#1062;&#1048;&#1071;%202015-2016/&#1089;&#1072;&#1076;&#1099;%20&#1089;&#1084;&#1086;&#1090;&#1088;&#1077;&#1083;&#1072;/&#1050;&#1080;&#1085;&#1079;&#1077;&#1083;&#1100;&#1089;&#1082;&#1080;&#1081;%2001.09.201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77;&#1088;&#1072;%20&#1089;&#1077;&#1090;&#1100;/&#1074;&#1077;&#1088;&#1072;/2015/&#1042;&#1057;&#1045;%20&#1063;&#1058;&#1054;%20&#1057;&#1044;&#1040;&#1070;&#1058;%20&#1058;&#1040;&#1056;&#1048;&#1060;&#1048;&#1050;&#1040;&#1062;&#1048;&#1071;%202015-2016/&#1089;&#1072;&#1076;&#1099;%20&#1089;&#1084;&#1086;&#1090;&#1088;&#1077;&#1083;&#1072;/&#1055;&#1088;&#1086;&#1083;&#1077;&#1090;&#1072;&#1088;&#1089;&#1082;&#1080;&#1081;%20%2001.09.20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77;&#1088;&#1072;%20&#1089;&#1077;&#1090;&#1100;/&#1074;&#1077;&#1088;&#1072;/2015/&#1042;&#1057;&#1045;%20&#1063;&#1058;&#1054;%20&#1057;&#1044;&#1040;&#1070;&#1058;%20&#1058;&#1040;&#1056;&#1048;&#1060;&#1048;&#1050;&#1040;&#1062;&#1048;&#1071;%202015-2016/&#1089;&#1072;&#1076;&#1099;%20&#1089;&#1084;&#1086;&#1090;&#1088;&#1077;&#1083;&#1072;/&#1055;&#1091;&#1096;&#1082;&#1080;&#1085;&#1089;&#1082;&#1080;&#1081;%2001.09.20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77;&#1088;&#1072;%20&#1089;&#1077;&#1090;&#1100;/&#1074;&#1077;&#1088;&#1072;/2015/&#1042;&#1057;&#1045;%20&#1063;&#1058;&#1054;%20&#1057;&#1044;&#1040;&#1070;&#1058;%20&#1058;&#1040;&#1056;&#1048;&#1060;&#1048;&#1050;&#1040;&#1062;&#1048;&#1071;%202015-2016/&#1089;&#1072;&#1076;&#1099;%20&#1089;&#1084;&#1086;&#1090;&#1088;&#1077;&#1083;&#1072;/&#1055;&#1088;&#1077;&#1086;&#1073;&#1088;&#1072;&#1078;&#1077;&#1085;&#1089;&#1082;&#1080;&#1081;%20%2001.09.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_на 01.09.2016"/>
      <sheetName val="штатное проч. перс."/>
      <sheetName val="прочий персонал"/>
      <sheetName val="рук"/>
      <sheetName val="за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B6" t="str">
            <v>Агайдарова Галина Жеумбаевна</v>
          </cell>
          <cell r="J6">
            <v>36855.892810815101</v>
          </cell>
        </row>
        <row r="17">
          <cell r="B17" t="str">
            <v>Ильясова Раиса Салаватовна</v>
          </cell>
          <cell r="J17">
            <v>22113.53568648906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икация"/>
      <sheetName val="шт"/>
      <sheetName val="рук"/>
    </sheetNames>
    <sheetDataSet>
      <sheetData sheetId="0" refreshError="1"/>
      <sheetData sheetId="1" refreshError="1"/>
      <sheetData sheetId="2" refreshError="1">
        <row r="61">
          <cell r="J61">
            <v>21387.095100000002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01.01.2016г. категории"/>
      <sheetName val="тариф (2)"/>
      <sheetName val="тариф"/>
      <sheetName val="рук"/>
      <sheetName val="Лист2"/>
      <sheetName val="Коэф.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J6">
            <v>34844.981600000006</v>
          </cell>
        </row>
        <row r="17">
          <cell r="J17">
            <v>20906.988960000002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"/>
      <sheetName val="зам"/>
      <sheetName val="дир"/>
    </sheetNames>
    <sheetDataSet>
      <sheetData sheetId="0" refreshError="1"/>
      <sheetData sheetId="1" refreshError="1">
        <row r="6">
          <cell r="B6" t="str">
            <v>Кучаев Ильгиз Забирович</v>
          </cell>
          <cell r="J6">
            <v>40634.784686989078</v>
          </cell>
        </row>
        <row r="16">
          <cell r="B16" t="str">
            <v>Туюшева Луиза Зарифовна</v>
          </cell>
          <cell r="J16">
            <v>32507.827749591266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01.01.16г."/>
      <sheetName val="тариф (2)"/>
      <sheetName val="тариф"/>
      <sheetName val="зам"/>
      <sheetName val="дир"/>
      <sheetName val="Лист2"/>
    </sheetNames>
    <sheetDataSet>
      <sheetData sheetId="0" refreshError="1"/>
      <sheetData sheetId="1" refreshError="1"/>
      <sheetData sheetId="2" refreshError="1"/>
      <sheetData sheetId="3" refreshError="1">
        <row r="6">
          <cell r="J6">
            <v>34522.557552344275</v>
          </cell>
        </row>
        <row r="16">
          <cell r="J16">
            <v>27618.046041875426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икация"/>
      <sheetName val="рук"/>
      <sheetName val="шт"/>
    </sheetNames>
    <sheetDataSet>
      <sheetData sheetId="0" refreshError="1"/>
      <sheetData sheetId="1" refreshError="1">
        <row r="77">
          <cell r="J77">
            <v>24399.710999999999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икация"/>
      <sheetName val="штатное"/>
      <sheetName val="рук"/>
    </sheetNames>
    <sheetDataSet>
      <sheetData sheetId="0" refreshError="1"/>
      <sheetData sheetId="1" refreshError="1"/>
      <sheetData sheetId="2" refreshError="1">
        <row r="71">
          <cell r="J71">
            <v>20912.8374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икация"/>
      <sheetName val="штат"/>
      <sheetName val="рук"/>
    </sheetNames>
    <sheetDataSet>
      <sheetData sheetId="0" refreshError="1"/>
      <sheetData sheetId="1" refreshError="1"/>
      <sheetData sheetId="2" refreshError="1">
        <row r="96">
          <cell r="J96">
            <v>21681.987299999997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икация"/>
      <sheetName val="штат"/>
      <sheetName val="рук"/>
    </sheetNames>
    <sheetDataSet>
      <sheetData sheetId="0" refreshError="1"/>
      <sheetData sheetId="1" refreshError="1"/>
      <sheetData sheetId="2" refreshError="1">
        <row r="77">
          <cell r="J77">
            <v>21905.919899999997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икация"/>
      <sheetName val="штатное"/>
      <sheetName val="рук"/>
    </sheetNames>
    <sheetDataSet>
      <sheetData sheetId="0" refreshError="1"/>
      <sheetData sheetId="1" refreshError="1"/>
      <sheetData sheetId="2" refreshError="1">
        <row r="77">
          <cell r="J77">
            <v>21366.291599999997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6ouo25@obraz-orenburg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2"/>
  <sheetViews>
    <sheetView tabSelected="1" zoomScale="80" zoomScaleNormal="80" workbookViewId="0">
      <selection activeCell="J47" sqref="J47"/>
    </sheetView>
  </sheetViews>
  <sheetFormatPr defaultRowHeight="15" x14ac:dyDescent="0.25"/>
  <cols>
    <col min="1" max="1" width="2.7109375" customWidth="1"/>
    <col min="2" max="2" width="44.7109375" customWidth="1"/>
    <col min="3" max="3" width="14.7109375" customWidth="1"/>
    <col min="4" max="4" width="10.140625" customWidth="1"/>
    <col min="5" max="5" width="30.5703125" customWidth="1"/>
    <col min="6" max="6" width="14.140625" hidden="1" customWidth="1"/>
    <col min="7" max="7" width="12.7109375" hidden="1" customWidth="1"/>
    <col min="8" max="8" width="16.42578125" hidden="1" customWidth="1"/>
    <col min="9" max="9" width="15.28515625" hidden="1" customWidth="1"/>
    <col min="10" max="10" width="12.85546875" customWidth="1"/>
    <col min="11" max="12" width="15.5703125" customWidth="1"/>
  </cols>
  <sheetData>
    <row r="1" spans="1:11" ht="15.75" x14ac:dyDescent="0.25">
      <c r="B1" s="1" t="s">
        <v>0</v>
      </c>
      <c r="E1" s="24" t="s">
        <v>1</v>
      </c>
      <c r="F1" s="24"/>
      <c r="G1" s="24"/>
      <c r="H1" s="24"/>
      <c r="I1" s="24"/>
      <c r="J1" s="24"/>
      <c r="K1" s="2"/>
    </row>
    <row r="2" spans="1:11" ht="15.75" x14ac:dyDescent="0.25">
      <c r="B2" s="1" t="s">
        <v>2</v>
      </c>
      <c r="E2" s="24" t="s">
        <v>3</v>
      </c>
      <c r="F2" s="24"/>
      <c r="G2" s="24"/>
      <c r="H2" s="24"/>
      <c r="I2" s="24"/>
      <c r="J2" s="24"/>
      <c r="K2" s="2"/>
    </row>
    <row r="3" spans="1:11" ht="15.75" x14ac:dyDescent="0.25">
      <c r="B3" s="3" t="s">
        <v>4</v>
      </c>
      <c r="E3" s="24"/>
      <c r="F3" s="24"/>
      <c r="G3" s="24"/>
      <c r="H3" s="24"/>
      <c r="I3" s="24"/>
      <c r="J3" s="24"/>
      <c r="K3" s="2"/>
    </row>
    <row r="4" spans="1:11" ht="15.75" x14ac:dyDescent="0.25">
      <c r="B4" s="3" t="s">
        <v>5</v>
      </c>
    </row>
    <row r="5" spans="1:11" ht="15.75" x14ac:dyDescent="0.25">
      <c r="B5" s="3" t="s">
        <v>6</v>
      </c>
    </row>
    <row r="6" spans="1:11" ht="15.75" x14ac:dyDescent="0.25">
      <c r="B6" s="4" t="s">
        <v>7</v>
      </c>
    </row>
    <row r="7" spans="1:11" x14ac:dyDescent="0.25">
      <c r="B7" s="5" t="s">
        <v>8</v>
      </c>
    </row>
    <row r="8" spans="1:11" x14ac:dyDescent="0.25">
      <c r="B8" s="6"/>
    </row>
    <row r="10" spans="1:11" x14ac:dyDescent="0.25">
      <c r="A10" s="6"/>
      <c r="B10" s="7" t="s">
        <v>24</v>
      </c>
      <c r="C10" s="7"/>
      <c r="D10" s="7"/>
      <c r="E10" s="7"/>
      <c r="F10" s="7"/>
    </row>
    <row r="11" spans="1:11" ht="86.25" x14ac:dyDescent="0.25">
      <c r="A11" s="8"/>
      <c r="B11" s="9" t="s">
        <v>9</v>
      </c>
      <c r="C11" s="10" t="s">
        <v>10</v>
      </c>
      <c r="D11" s="10" t="s">
        <v>11</v>
      </c>
      <c r="E11" s="11" t="s">
        <v>12</v>
      </c>
      <c r="F11" s="12" t="s">
        <v>13</v>
      </c>
      <c r="G11" s="12" t="s">
        <v>14</v>
      </c>
      <c r="H11" s="12" t="s">
        <v>15</v>
      </c>
      <c r="I11" s="13" t="s">
        <v>16</v>
      </c>
      <c r="J11" s="14" t="s">
        <v>26</v>
      </c>
    </row>
    <row r="12" spans="1:11" x14ac:dyDescent="0.25">
      <c r="A12" s="8">
        <v>1</v>
      </c>
      <c r="B12" s="15" t="s">
        <v>17</v>
      </c>
      <c r="C12" s="16" t="s">
        <v>18</v>
      </c>
      <c r="D12" s="17">
        <v>1</v>
      </c>
      <c r="E12" s="8" t="str">
        <f>[1]зам!$B$6</f>
        <v>Агайдарова Галина Жеумбаевна</v>
      </c>
      <c r="F12" s="16">
        <f>[2]Лист1!$J$6+4090.44</f>
        <v>38935.421600000009</v>
      </c>
      <c r="G12" s="16">
        <f>F12*8</f>
        <v>311483.37280000007</v>
      </c>
      <c r="H12" s="16">
        <f>[1]зам!$J$6+2813.29</f>
        <v>39669.182810815102</v>
      </c>
      <c r="I12" s="16">
        <f>H12*4</f>
        <v>158676.73124326041</v>
      </c>
      <c r="J12" s="16">
        <v>41065.72</v>
      </c>
    </row>
    <row r="13" spans="1:11" x14ac:dyDescent="0.25">
      <c r="A13" s="8"/>
      <c r="B13" s="18"/>
      <c r="C13" s="16" t="s">
        <v>19</v>
      </c>
      <c r="D13" s="17">
        <v>0.5</v>
      </c>
      <c r="E13" s="8" t="str">
        <f>[1]зам!$B$17</f>
        <v>Ильясова Раиса Салаватовна</v>
      </c>
      <c r="F13" s="16">
        <f>[2]Лист1!$J$17+2532.18</f>
        <v>23439.168960000003</v>
      </c>
      <c r="G13" s="16">
        <f t="shared" ref="G13:G16" si="0">F13*8</f>
        <v>187513.35168000002</v>
      </c>
      <c r="H13" s="16">
        <f>[1]зам!$J$17+2612.34</f>
        <v>24725.87568648906</v>
      </c>
      <c r="I13" s="16">
        <f t="shared" ref="I13:I16" si="1">H13*4</f>
        <v>98903.502745956241</v>
      </c>
      <c r="J13" s="16">
        <v>14254.25</v>
      </c>
    </row>
    <row r="14" spans="1:11" x14ac:dyDescent="0.25">
      <c r="A14" s="8"/>
      <c r="B14" s="18"/>
      <c r="C14" s="16" t="s">
        <v>19</v>
      </c>
      <c r="D14" s="17">
        <v>0.5</v>
      </c>
      <c r="E14" s="8" t="s">
        <v>25</v>
      </c>
      <c r="F14" s="16"/>
      <c r="G14" s="16"/>
      <c r="H14" s="16"/>
      <c r="I14" s="16"/>
      <c r="J14" s="16">
        <v>11643.64</v>
      </c>
    </row>
    <row r="15" spans="1:11" x14ac:dyDescent="0.25">
      <c r="A15" s="8">
        <v>2</v>
      </c>
      <c r="B15" s="15" t="s">
        <v>20</v>
      </c>
      <c r="C15" s="16" t="s">
        <v>18</v>
      </c>
      <c r="D15" s="17">
        <v>1</v>
      </c>
      <c r="E15" s="8" t="str">
        <f>[3]зам!$B$6</f>
        <v>Кучаев Ильгиз Забирович</v>
      </c>
      <c r="F15" s="16">
        <f>[4]зам!$J$6+1871.14</f>
        <v>36393.697552344274</v>
      </c>
      <c r="G15" s="16">
        <f t="shared" si="0"/>
        <v>291149.58041875419</v>
      </c>
      <c r="H15" s="16">
        <f>[3]зам!$J$6+2023.46</f>
        <v>42658.244686989077</v>
      </c>
      <c r="I15" s="16">
        <f t="shared" si="1"/>
        <v>170632.97874795631</v>
      </c>
      <c r="J15" s="16">
        <v>41115.949999999997</v>
      </c>
    </row>
    <row r="16" spans="1:11" x14ac:dyDescent="0.25">
      <c r="A16" s="19"/>
      <c r="B16" s="19"/>
      <c r="C16" s="8" t="s">
        <v>19</v>
      </c>
      <c r="D16" s="20">
        <v>1</v>
      </c>
      <c r="E16" s="8" t="str">
        <f>[3]зам!$B$16</f>
        <v>Туюшева Луиза Зарифовна</v>
      </c>
      <c r="F16" s="16">
        <f>[4]зам!$J$16+1737.49</f>
        <v>29355.536041875428</v>
      </c>
      <c r="G16" s="16">
        <f t="shared" si="0"/>
        <v>234844.28833500342</v>
      </c>
      <c r="H16" s="16">
        <f>[3]зам!$J$16+1878.93</f>
        <v>34386.757749591263</v>
      </c>
      <c r="I16" s="16">
        <f t="shared" si="1"/>
        <v>137547.03099836505</v>
      </c>
      <c r="J16" s="16">
        <v>32614</v>
      </c>
    </row>
    <row r="17" spans="1:10" x14ac:dyDescent="0.25">
      <c r="A17" s="19"/>
      <c r="B17" s="21" t="s">
        <v>21</v>
      </c>
      <c r="C17" s="21"/>
      <c r="D17" s="22">
        <f>D12+D13+D15+D16</f>
        <v>3.5</v>
      </c>
      <c r="E17" s="19"/>
      <c r="F17" s="23">
        <f>SUM(F12:F16)</f>
        <v>128123.82415421971</v>
      </c>
      <c r="G17" s="23">
        <f>SUM(G12:G16)</f>
        <v>1024990.5932337577</v>
      </c>
      <c r="H17" s="23">
        <f>SUM(H12:H16)</f>
        <v>141440.0609338845</v>
      </c>
      <c r="I17" s="23">
        <f>SUM(I12:I16)</f>
        <v>565760.24373553798</v>
      </c>
      <c r="J17" s="19"/>
    </row>
    <row r="20" spans="1:10" x14ac:dyDescent="0.25">
      <c r="B20" s="6" t="s">
        <v>22</v>
      </c>
      <c r="C20" s="6"/>
      <c r="D20" s="6"/>
      <c r="E20" s="25" t="s">
        <v>23</v>
      </c>
      <c r="F20" s="25"/>
      <c r="G20" s="25"/>
      <c r="H20" s="25"/>
      <c r="I20" s="25"/>
      <c r="J20" s="25"/>
    </row>
    <row r="22" spans="1:10" x14ac:dyDescent="0.25">
      <c r="B22" s="6"/>
    </row>
    <row r="24" spans="1:10" x14ac:dyDescent="0.25">
      <c r="A24" s="6"/>
      <c r="B24" s="7" t="s">
        <v>27</v>
      </c>
      <c r="C24" s="7"/>
      <c r="D24" s="7"/>
      <c r="E24" s="7"/>
      <c r="F24" s="7"/>
    </row>
    <row r="25" spans="1:10" ht="86.25" x14ac:dyDescent="0.25">
      <c r="A25" s="8"/>
      <c r="B25" s="9" t="s">
        <v>9</v>
      </c>
      <c r="C25" s="10" t="s">
        <v>10</v>
      </c>
      <c r="D25" s="10" t="s">
        <v>11</v>
      </c>
      <c r="E25" s="11" t="s">
        <v>12</v>
      </c>
      <c r="F25" s="12" t="s">
        <v>13</v>
      </c>
      <c r="G25" s="12" t="s">
        <v>14</v>
      </c>
      <c r="H25" s="12" t="s">
        <v>15</v>
      </c>
      <c r="I25" s="13" t="s">
        <v>16</v>
      </c>
      <c r="J25" s="14" t="s">
        <v>26</v>
      </c>
    </row>
    <row r="26" spans="1:10" x14ac:dyDescent="0.25">
      <c r="A26" s="8">
        <v>1</v>
      </c>
      <c r="B26" s="15" t="s">
        <v>28</v>
      </c>
      <c r="C26" s="16" t="s">
        <v>18</v>
      </c>
      <c r="D26" s="17">
        <v>1</v>
      </c>
      <c r="E26" s="8" t="s">
        <v>29</v>
      </c>
      <c r="F26" s="16">
        <f>[2]Лист1!$J$6+4090.44</f>
        <v>38935.421600000009</v>
      </c>
      <c r="G26" s="16">
        <f>F26*8</f>
        <v>311483.37280000007</v>
      </c>
      <c r="H26" s="16">
        <f>[1]зам!$J$6+2813.29</f>
        <v>39669.182810815102</v>
      </c>
      <c r="I26" s="16">
        <f>H26*4</f>
        <v>158676.73124326041</v>
      </c>
      <c r="J26" s="16">
        <v>40071.64</v>
      </c>
    </row>
    <row r="27" spans="1:10" x14ac:dyDescent="0.25">
      <c r="A27" s="8">
        <v>2</v>
      </c>
      <c r="B27" s="15" t="s">
        <v>30</v>
      </c>
      <c r="C27" s="16" t="s">
        <v>18</v>
      </c>
      <c r="D27" s="17">
        <v>1</v>
      </c>
      <c r="E27" s="8" t="s">
        <v>31</v>
      </c>
      <c r="F27" s="16">
        <f>[4]зам!$J$6+1871.14</f>
        <v>36393.697552344274</v>
      </c>
      <c r="G27" s="16">
        <f t="shared" ref="G27:G28" si="2">F27*8</f>
        <v>291149.58041875419</v>
      </c>
      <c r="H27" s="16">
        <f>[3]зам!$J$6+2023.46</f>
        <v>42658.244686989077</v>
      </c>
      <c r="I27" s="16">
        <f t="shared" ref="I27:I28" si="3">H27*4</f>
        <v>170632.97874795631</v>
      </c>
      <c r="J27" s="16">
        <v>58456.47</v>
      </c>
    </row>
    <row r="28" spans="1:10" x14ac:dyDescent="0.25">
      <c r="A28" s="19"/>
      <c r="B28" s="19"/>
      <c r="C28" s="8" t="s">
        <v>19</v>
      </c>
      <c r="D28" s="20">
        <v>1</v>
      </c>
      <c r="E28" s="8" t="s">
        <v>32</v>
      </c>
      <c r="F28" s="16">
        <f>[4]зам!$J$16+1737.49</f>
        <v>29355.536041875428</v>
      </c>
      <c r="G28" s="16">
        <f t="shared" si="2"/>
        <v>234844.28833500342</v>
      </c>
      <c r="H28" s="16">
        <f>[3]зам!$J$16+1878.93</f>
        <v>34386.757749591263</v>
      </c>
      <c r="I28" s="16">
        <f t="shared" si="3"/>
        <v>137547.03099836505</v>
      </c>
      <c r="J28" s="16">
        <v>52323.360000000001</v>
      </c>
    </row>
    <row r="29" spans="1:10" x14ac:dyDescent="0.25">
      <c r="A29" s="19"/>
      <c r="B29" s="21" t="s">
        <v>21</v>
      </c>
      <c r="C29" s="21"/>
      <c r="D29" s="22">
        <f>D26+D27+D28</f>
        <v>3</v>
      </c>
      <c r="E29" s="19"/>
      <c r="F29" s="23">
        <f>SUM(F26:F28)</f>
        <v>104684.65519421971</v>
      </c>
      <c r="G29" s="23">
        <f>SUM(G26:G28)</f>
        <v>837477.24155375769</v>
      </c>
      <c r="H29" s="23">
        <f>SUM(H26:H28)</f>
        <v>116714.18524739545</v>
      </c>
      <c r="I29" s="23">
        <f>SUM(I26:I28)</f>
        <v>466856.7409895818</v>
      </c>
      <c r="J29" s="19"/>
    </row>
    <row r="30" spans="1:10" x14ac:dyDescent="0.25">
      <c r="A30" s="26"/>
      <c r="B30" s="27"/>
      <c r="C30" s="27"/>
      <c r="D30" s="28"/>
      <c r="E30" s="26"/>
      <c r="F30" s="29"/>
      <c r="G30" s="29"/>
      <c r="H30" s="29"/>
      <c r="I30" s="29"/>
      <c r="J30" s="26"/>
    </row>
    <row r="31" spans="1:10" s="30" customFormat="1" x14ac:dyDescent="0.25">
      <c r="A31" s="6"/>
      <c r="B31" s="7" t="s">
        <v>33</v>
      </c>
      <c r="C31" s="7"/>
      <c r="D31" s="7"/>
      <c r="E31" s="7"/>
    </row>
    <row r="32" spans="1:10" s="30" customFormat="1" ht="89.45" customHeight="1" x14ac:dyDescent="0.25">
      <c r="A32" s="8"/>
      <c r="B32" s="21" t="s">
        <v>9</v>
      </c>
      <c r="C32" s="10" t="s">
        <v>10</v>
      </c>
      <c r="D32" s="10" t="s">
        <v>11</v>
      </c>
      <c r="E32" s="11" t="s">
        <v>12</v>
      </c>
      <c r="F32" s="10" t="s">
        <v>11</v>
      </c>
      <c r="G32" s="11" t="s">
        <v>12</v>
      </c>
      <c r="H32" s="12" t="s">
        <v>34</v>
      </c>
      <c r="I32" s="12" t="s">
        <v>14</v>
      </c>
      <c r="J32" s="14" t="s">
        <v>26</v>
      </c>
    </row>
    <row r="33" spans="1:10" s="30" customFormat="1" x14ac:dyDescent="0.25">
      <c r="A33" s="8">
        <v>1</v>
      </c>
      <c r="B33" s="31" t="s">
        <v>35</v>
      </c>
      <c r="C33" s="20" t="s">
        <v>36</v>
      </c>
      <c r="D33" s="32"/>
      <c r="E33" s="32" t="s">
        <v>37</v>
      </c>
      <c r="F33" s="20">
        <v>1</v>
      </c>
      <c r="G33" s="16" t="s">
        <v>37</v>
      </c>
      <c r="H33" s="16">
        <f>[5]рук!$J$77+826.37</f>
        <v>25226.080999999998</v>
      </c>
      <c r="I33" s="16">
        <f>H33*8</f>
        <v>201808.64799999999</v>
      </c>
      <c r="J33" s="33">
        <v>29825.439999999999</v>
      </c>
    </row>
    <row r="34" spans="1:10" s="30" customFormat="1" x14ac:dyDescent="0.25">
      <c r="A34" s="8">
        <v>2</v>
      </c>
      <c r="B34" s="31" t="s">
        <v>38</v>
      </c>
      <c r="C34" s="20" t="s">
        <v>36</v>
      </c>
      <c r="D34" s="32"/>
      <c r="E34" s="32" t="s">
        <v>39</v>
      </c>
      <c r="F34" s="20">
        <v>1</v>
      </c>
      <c r="G34" s="16" t="s">
        <v>39</v>
      </c>
      <c r="H34" s="16">
        <f>[6]рук!$J$71+1257.87</f>
        <v>22170.707399999999</v>
      </c>
      <c r="I34" s="16">
        <f t="shared" ref="I34:I40" si="4">H34*8</f>
        <v>177365.65919999999</v>
      </c>
      <c r="J34" s="33">
        <v>31737.46</v>
      </c>
    </row>
    <row r="35" spans="1:10" s="30" customFormat="1" x14ac:dyDescent="0.25">
      <c r="A35" s="8">
        <v>3</v>
      </c>
      <c r="B35" s="31" t="s">
        <v>40</v>
      </c>
      <c r="C35" s="20" t="s">
        <v>36</v>
      </c>
      <c r="D35" s="32"/>
      <c r="E35" s="32" t="s">
        <v>41</v>
      </c>
      <c r="F35" s="20">
        <v>1</v>
      </c>
      <c r="G35" s="16" t="s">
        <v>41</v>
      </c>
      <c r="H35" s="16"/>
      <c r="I35" s="16"/>
      <c r="J35" s="33">
        <v>24265.07</v>
      </c>
    </row>
    <row r="36" spans="1:10" s="30" customFormat="1" x14ac:dyDescent="0.25">
      <c r="A36" s="8">
        <v>4</v>
      </c>
      <c r="B36" s="31" t="s">
        <v>42</v>
      </c>
      <c r="C36" s="20" t="s">
        <v>36</v>
      </c>
      <c r="D36" s="32"/>
      <c r="E36" s="32" t="s">
        <v>43</v>
      </c>
      <c r="F36" s="20">
        <v>1</v>
      </c>
      <c r="G36" s="16" t="s">
        <v>43</v>
      </c>
      <c r="H36" s="16">
        <f>21513.21+1250.46</f>
        <v>22763.67</v>
      </c>
      <c r="I36" s="16">
        <f t="shared" si="4"/>
        <v>182109.36</v>
      </c>
      <c r="J36" s="33">
        <v>36275.07</v>
      </c>
    </row>
    <row r="37" spans="1:10" s="30" customFormat="1" x14ac:dyDescent="0.25">
      <c r="A37" s="8">
        <v>5</v>
      </c>
      <c r="B37" s="31" t="s">
        <v>44</v>
      </c>
      <c r="C37" s="20" t="s">
        <v>36</v>
      </c>
      <c r="D37" s="32"/>
      <c r="E37" s="32" t="s">
        <v>45</v>
      </c>
      <c r="F37" s="20">
        <v>1</v>
      </c>
      <c r="G37" s="16" t="s">
        <v>45</v>
      </c>
      <c r="H37" s="16">
        <f>[7]рук!$J$96+1474.56</f>
        <v>23156.547299999998</v>
      </c>
      <c r="I37" s="16">
        <f t="shared" si="4"/>
        <v>185252.37839999999</v>
      </c>
      <c r="J37" s="33">
        <v>21576.3</v>
      </c>
    </row>
    <row r="38" spans="1:10" s="30" customFormat="1" x14ac:dyDescent="0.25">
      <c r="A38" s="8">
        <v>6</v>
      </c>
      <c r="B38" s="31" t="s">
        <v>46</v>
      </c>
      <c r="C38" s="20" t="s">
        <v>36</v>
      </c>
      <c r="D38" s="32"/>
      <c r="E38" s="32" t="s">
        <v>47</v>
      </c>
      <c r="F38" s="20">
        <v>1</v>
      </c>
      <c r="G38" s="16" t="s">
        <v>47</v>
      </c>
      <c r="H38" s="16">
        <f>[8]рук!$J$77+1236.98</f>
        <v>23142.899899999997</v>
      </c>
      <c r="I38" s="16">
        <f t="shared" si="4"/>
        <v>185143.19919999997</v>
      </c>
      <c r="J38" s="33">
        <v>29644.57</v>
      </c>
    </row>
    <row r="39" spans="1:10" s="30" customFormat="1" x14ac:dyDescent="0.25">
      <c r="A39" s="8">
        <v>7</v>
      </c>
      <c r="B39" s="31" t="s">
        <v>48</v>
      </c>
      <c r="C39" s="20" t="s">
        <v>36</v>
      </c>
      <c r="D39" s="32"/>
      <c r="E39" s="32" t="s">
        <v>49</v>
      </c>
      <c r="F39" s="20">
        <v>1</v>
      </c>
      <c r="G39" s="16" t="s">
        <v>49</v>
      </c>
      <c r="H39" s="16">
        <f>[9]рук!$J$77+1115.98</f>
        <v>22482.271599999996</v>
      </c>
      <c r="I39" s="16">
        <f t="shared" si="4"/>
        <v>179858.17279999997</v>
      </c>
      <c r="J39" s="33">
        <v>25350.9</v>
      </c>
    </row>
    <row r="40" spans="1:10" s="30" customFormat="1" x14ac:dyDescent="0.25">
      <c r="A40" s="8">
        <v>8</v>
      </c>
      <c r="B40" s="31" t="s">
        <v>50</v>
      </c>
      <c r="C40" s="20" t="s">
        <v>36</v>
      </c>
      <c r="D40" s="32"/>
      <c r="E40" s="32" t="s">
        <v>51</v>
      </c>
      <c r="F40" s="20">
        <v>1</v>
      </c>
      <c r="G40" s="16" t="s">
        <v>51</v>
      </c>
      <c r="H40" s="16">
        <f>[10]рук!$J$61+2351.21</f>
        <v>23738.305100000001</v>
      </c>
      <c r="I40" s="16">
        <f t="shared" si="4"/>
        <v>189906.44080000001</v>
      </c>
      <c r="J40" s="33">
        <v>32809.440000000002</v>
      </c>
    </row>
    <row r="41" spans="1:10" s="30" customFormat="1" x14ac:dyDescent="0.25">
      <c r="A41" s="8">
        <v>9</v>
      </c>
      <c r="B41" s="31" t="s">
        <v>52</v>
      </c>
      <c r="C41" s="20" t="s">
        <v>36</v>
      </c>
      <c r="D41" s="32"/>
      <c r="E41" s="32" t="s">
        <v>53</v>
      </c>
      <c r="F41" s="20">
        <v>1</v>
      </c>
      <c r="G41" s="16" t="s">
        <v>53</v>
      </c>
      <c r="H41" s="16"/>
      <c r="I41" s="16"/>
      <c r="J41" s="33">
        <v>49459.08</v>
      </c>
    </row>
    <row r="42" spans="1:10" s="30" customFormat="1" x14ac:dyDescent="0.25">
      <c r="A42" s="8">
        <v>10</v>
      </c>
      <c r="B42" s="31" t="s">
        <v>54</v>
      </c>
      <c r="C42" s="20" t="s">
        <v>36</v>
      </c>
      <c r="D42" s="32"/>
      <c r="E42" s="32" t="s">
        <v>55</v>
      </c>
      <c r="F42" s="20">
        <v>1</v>
      </c>
      <c r="G42" s="16" t="s">
        <v>55</v>
      </c>
      <c r="H42" s="16"/>
      <c r="I42" s="16"/>
      <c r="J42" s="33">
        <v>43871.199999999997</v>
      </c>
    </row>
    <row r="43" spans="1:10" s="30" customFormat="1" x14ac:dyDescent="0.25">
      <c r="A43" s="8"/>
      <c r="B43" s="34" t="s">
        <v>21</v>
      </c>
      <c r="C43" s="20"/>
      <c r="D43" s="32"/>
      <c r="E43" s="32"/>
      <c r="F43" s="22">
        <f>SUM(F33:F42)</f>
        <v>10</v>
      </c>
      <c r="G43" s="16"/>
      <c r="H43" s="23">
        <f>SUM(H33:H40)</f>
        <v>162680.4823</v>
      </c>
      <c r="I43" s="23">
        <f>SUM(I33:I40)</f>
        <v>1301443.8584</v>
      </c>
      <c r="J43" s="32"/>
    </row>
    <row r="45" spans="1:10" x14ac:dyDescent="0.25">
      <c r="A45" s="6"/>
      <c r="B45" s="7" t="s">
        <v>56</v>
      </c>
      <c r="C45" s="7"/>
      <c r="D45" s="7"/>
      <c r="E45" s="7"/>
      <c r="F45" s="6"/>
    </row>
    <row r="46" spans="1:10" ht="57.75" x14ac:dyDescent="0.25">
      <c r="A46" s="8"/>
      <c r="B46" s="21" t="s">
        <v>9</v>
      </c>
      <c r="C46" s="10" t="s">
        <v>10</v>
      </c>
      <c r="D46" s="10" t="s">
        <v>11</v>
      </c>
      <c r="E46" s="11" t="s">
        <v>12</v>
      </c>
      <c r="F46" s="13" t="s">
        <v>57</v>
      </c>
      <c r="J46" s="13" t="s">
        <v>57</v>
      </c>
    </row>
    <row r="47" spans="1:10" ht="30" x14ac:dyDescent="0.25">
      <c r="A47" s="8">
        <v>1</v>
      </c>
      <c r="B47" s="35" t="s">
        <v>58</v>
      </c>
      <c r="C47" s="20" t="s">
        <v>18</v>
      </c>
      <c r="D47" s="20">
        <v>1</v>
      </c>
      <c r="E47" s="16" t="s">
        <v>59</v>
      </c>
      <c r="F47" s="33">
        <v>31807.85</v>
      </c>
      <c r="J47" s="33">
        <v>31807.85</v>
      </c>
    </row>
    <row r="48" spans="1:10" ht="30" x14ac:dyDescent="0.25">
      <c r="A48" s="8">
        <v>2</v>
      </c>
      <c r="B48" s="35" t="s">
        <v>60</v>
      </c>
      <c r="C48" s="20" t="s">
        <v>18</v>
      </c>
      <c r="D48" s="20">
        <v>1</v>
      </c>
      <c r="E48" s="16" t="s">
        <v>61</v>
      </c>
      <c r="F48" s="33">
        <v>34422.949999999997</v>
      </c>
      <c r="J48" s="33">
        <v>34422.949999999997</v>
      </c>
    </row>
    <row r="49" spans="1:10" x14ac:dyDescent="0.25">
      <c r="A49" s="8"/>
      <c r="B49" s="35"/>
      <c r="C49" s="20" t="s">
        <v>19</v>
      </c>
      <c r="D49" s="20">
        <v>0.5</v>
      </c>
      <c r="E49" s="16" t="s">
        <v>62</v>
      </c>
      <c r="F49" s="33">
        <v>13419.93</v>
      </c>
      <c r="J49" s="33">
        <v>13419.93</v>
      </c>
    </row>
    <row r="50" spans="1:10" ht="30" x14ac:dyDescent="0.25">
      <c r="A50" s="8">
        <v>3</v>
      </c>
      <c r="B50" s="35" t="s">
        <v>63</v>
      </c>
      <c r="C50" s="20" t="s">
        <v>18</v>
      </c>
      <c r="D50" s="20">
        <v>1</v>
      </c>
      <c r="E50" s="16" t="s">
        <v>64</v>
      </c>
      <c r="F50" s="33">
        <v>24375.4</v>
      </c>
      <c r="J50" s="33">
        <v>24375.4</v>
      </c>
    </row>
    <row r="51" spans="1:10" x14ac:dyDescent="0.25">
      <c r="A51" s="8"/>
      <c r="B51" s="35"/>
      <c r="C51" s="20" t="s">
        <v>19</v>
      </c>
      <c r="D51" s="20">
        <v>0.5</v>
      </c>
      <c r="E51" s="36" t="s">
        <v>65</v>
      </c>
      <c r="F51" s="33">
        <v>9072.93</v>
      </c>
      <c r="J51" s="33">
        <v>9072.93</v>
      </c>
    </row>
    <row r="52" spans="1:10" x14ac:dyDescent="0.25">
      <c r="A52" s="8"/>
      <c r="B52" s="35"/>
      <c r="C52" s="20"/>
      <c r="D52" s="20"/>
      <c r="E52" s="16"/>
      <c r="F52" s="33"/>
      <c r="J52" s="33"/>
    </row>
    <row r="53" spans="1:10" ht="30" x14ac:dyDescent="0.25">
      <c r="A53" s="8">
        <v>4</v>
      </c>
      <c r="B53" s="35" t="s">
        <v>66</v>
      </c>
      <c r="C53" s="20" t="s">
        <v>18</v>
      </c>
      <c r="D53" s="20">
        <v>1</v>
      </c>
      <c r="E53" s="16" t="s">
        <v>67</v>
      </c>
      <c r="F53" s="33">
        <v>29528.55</v>
      </c>
      <c r="J53" s="33">
        <v>29528.55</v>
      </c>
    </row>
    <row r="54" spans="1:10" x14ac:dyDescent="0.25">
      <c r="A54" s="8"/>
      <c r="B54" s="35"/>
      <c r="C54" s="20" t="s">
        <v>19</v>
      </c>
      <c r="D54" s="20">
        <v>0.2</v>
      </c>
      <c r="E54" s="16" t="s">
        <v>68</v>
      </c>
      <c r="F54" s="33">
        <v>4652.67</v>
      </c>
      <c r="J54" s="33">
        <v>4652.67</v>
      </c>
    </row>
    <row r="55" spans="1:10" ht="30" x14ac:dyDescent="0.25">
      <c r="A55" s="8">
        <v>5</v>
      </c>
      <c r="B55" s="35" t="s">
        <v>69</v>
      </c>
      <c r="C55" s="20" t="s">
        <v>18</v>
      </c>
      <c r="D55" s="20">
        <v>1</v>
      </c>
      <c r="E55" s="16" t="s">
        <v>70</v>
      </c>
      <c r="F55" s="33">
        <v>31779.1</v>
      </c>
      <c r="J55" s="33">
        <v>31779.1</v>
      </c>
    </row>
    <row r="56" spans="1:10" x14ac:dyDescent="0.25">
      <c r="A56" s="8"/>
      <c r="B56" s="35"/>
      <c r="C56" s="20" t="s">
        <v>19</v>
      </c>
      <c r="D56" s="20">
        <v>0.25</v>
      </c>
      <c r="E56" s="16" t="s">
        <v>114</v>
      </c>
      <c r="F56" s="33">
        <v>6220.06</v>
      </c>
      <c r="J56" s="33">
        <v>6220.06</v>
      </c>
    </row>
    <row r="57" spans="1:10" ht="30" x14ac:dyDescent="0.25">
      <c r="A57" s="8">
        <v>6</v>
      </c>
      <c r="B57" s="35" t="s">
        <v>71</v>
      </c>
      <c r="C57" s="20" t="s">
        <v>18</v>
      </c>
      <c r="D57" s="20">
        <v>1</v>
      </c>
      <c r="E57" s="16" t="s">
        <v>115</v>
      </c>
      <c r="F57" s="33">
        <v>41833.550000000003</v>
      </c>
      <c r="J57" s="33">
        <v>41833.550000000003</v>
      </c>
    </row>
    <row r="58" spans="1:10" x14ac:dyDescent="0.25">
      <c r="A58" s="8"/>
      <c r="B58" s="35"/>
      <c r="C58" s="20" t="s">
        <v>19</v>
      </c>
      <c r="D58" s="20">
        <v>0.5</v>
      </c>
      <c r="E58" s="16" t="s">
        <v>116</v>
      </c>
      <c r="F58" s="33">
        <v>16448.45</v>
      </c>
      <c r="J58" s="33">
        <v>16448.45</v>
      </c>
    </row>
    <row r="59" spans="1:10" x14ac:dyDescent="0.25">
      <c r="A59" s="8"/>
      <c r="B59" s="35"/>
      <c r="C59" s="20" t="s">
        <v>19</v>
      </c>
      <c r="D59" s="20">
        <v>1</v>
      </c>
      <c r="E59" s="16" t="s">
        <v>117</v>
      </c>
      <c r="F59" s="33">
        <v>40475.4</v>
      </c>
      <c r="J59" s="33">
        <v>40475.4</v>
      </c>
    </row>
    <row r="60" spans="1:10" ht="30" x14ac:dyDescent="0.25">
      <c r="A60" s="8">
        <v>7</v>
      </c>
      <c r="B60" s="35" t="s">
        <v>72</v>
      </c>
      <c r="C60" s="20" t="s">
        <v>18</v>
      </c>
      <c r="D60" s="20">
        <v>1</v>
      </c>
      <c r="E60" s="16" t="s">
        <v>73</v>
      </c>
      <c r="F60" s="33">
        <v>42467.199999999997</v>
      </c>
      <c r="J60" s="33">
        <v>42467.199999999997</v>
      </c>
    </row>
    <row r="61" spans="1:10" x14ac:dyDescent="0.25">
      <c r="A61" s="8"/>
      <c r="B61" s="35"/>
      <c r="C61" s="20" t="s">
        <v>19</v>
      </c>
      <c r="D61" s="20">
        <v>1</v>
      </c>
      <c r="E61" s="16" t="s">
        <v>118</v>
      </c>
      <c r="F61" s="33">
        <v>30264.55</v>
      </c>
      <c r="J61" s="33">
        <v>30264.55</v>
      </c>
    </row>
    <row r="62" spans="1:10" x14ac:dyDescent="0.25">
      <c r="A62" s="8"/>
      <c r="B62" s="35"/>
      <c r="C62" s="20" t="s">
        <v>19</v>
      </c>
      <c r="D62" s="20">
        <v>0.3</v>
      </c>
      <c r="E62" s="16" t="s">
        <v>74</v>
      </c>
      <c r="F62" s="33">
        <v>9777.2999999999993</v>
      </c>
      <c r="J62" s="33">
        <v>9777.2999999999993</v>
      </c>
    </row>
    <row r="63" spans="1:10" x14ac:dyDescent="0.25">
      <c r="A63" s="8"/>
      <c r="B63" s="35"/>
      <c r="C63" s="20" t="s">
        <v>19</v>
      </c>
      <c r="D63" s="20">
        <v>0.2</v>
      </c>
      <c r="E63" s="16" t="s">
        <v>75</v>
      </c>
      <c r="F63" s="33">
        <v>6364.1</v>
      </c>
      <c r="J63" s="33">
        <v>6364.1</v>
      </c>
    </row>
    <row r="64" spans="1:10" ht="30" x14ac:dyDescent="0.25">
      <c r="A64" s="8">
        <v>8</v>
      </c>
      <c r="B64" s="35" t="s">
        <v>76</v>
      </c>
      <c r="C64" s="20" t="s">
        <v>18</v>
      </c>
      <c r="D64" s="20">
        <v>1</v>
      </c>
      <c r="E64" s="16" t="s">
        <v>77</v>
      </c>
      <c r="F64" s="33">
        <v>46584.2</v>
      </c>
      <c r="J64" s="33">
        <v>46584.2</v>
      </c>
    </row>
    <row r="65" spans="1:10" x14ac:dyDescent="0.25">
      <c r="A65" s="8"/>
      <c r="B65" s="35"/>
      <c r="C65" s="20" t="s">
        <v>19</v>
      </c>
      <c r="D65" s="20">
        <v>0.25</v>
      </c>
      <c r="E65" s="16" t="s">
        <v>78</v>
      </c>
      <c r="F65" s="33">
        <v>8035.63</v>
      </c>
      <c r="J65" s="33">
        <v>8035.63</v>
      </c>
    </row>
    <row r="66" spans="1:10" x14ac:dyDescent="0.25">
      <c r="A66" s="8"/>
      <c r="B66" s="35"/>
      <c r="C66" s="20" t="s">
        <v>19</v>
      </c>
      <c r="D66" s="20">
        <v>1</v>
      </c>
      <c r="E66" s="16" t="s">
        <v>79</v>
      </c>
      <c r="F66" s="33">
        <v>39857.85</v>
      </c>
      <c r="J66" s="33">
        <v>39857.85</v>
      </c>
    </row>
    <row r="67" spans="1:10" ht="30" x14ac:dyDescent="0.25">
      <c r="A67" s="8">
        <v>9</v>
      </c>
      <c r="B67" s="35" t="s">
        <v>80</v>
      </c>
      <c r="C67" s="20" t="s">
        <v>18</v>
      </c>
      <c r="D67" s="20">
        <v>1</v>
      </c>
      <c r="E67" s="16" t="s">
        <v>81</v>
      </c>
      <c r="F67" s="33">
        <v>35837.449999999997</v>
      </c>
      <c r="J67" s="33">
        <v>35837.449999999997</v>
      </c>
    </row>
    <row r="68" spans="1:10" x14ac:dyDescent="0.25">
      <c r="A68" s="8"/>
      <c r="B68" s="35"/>
      <c r="C68" s="20" t="s">
        <v>19</v>
      </c>
      <c r="D68" s="20">
        <v>0.2</v>
      </c>
      <c r="E68" s="16" t="s">
        <v>82</v>
      </c>
      <c r="F68" s="33">
        <v>5101.3999999999996</v>
      </c>
      <c r="J68" s="33">
        <v>5101.3999999999996</v>
      </c>
    </row>
    <row r="69" spans="1:10" x14ac:dyDescent="0.25">
      <c r="A69" s="8"/>
      <c r="B69" s="35"/>
      <c r="C69" s="20" t="s">
        <v>19</v>
      </c>
      <c r="D69" s="20">
        <v>0.2</v>
      </c>
      <c r="E69" s="16" t="s">
        <v>83</v>
      </c>
      <c r="F69" s="33">
        <v>4708.92</v>
      </c>
      <c r="J69" s="33">
        <v>4708.92</v>
      </c>
    </row>
    <row r="70" spans="1:10" x14ac:dyDescent="0.25">
      <c r="A70" s="8"/>
      <c r="B70" s="35"/>
      <c r="C70" s="20" t="s">
        <v>19</v>
      </c>
      <c r="D70" s="20">
        <v>0.2</v>
      </c>
      <c r="E70" s="16" t="s">
        <v>84</v>
      </c>
      <c r="F70" s="33">
        <v>5101.3999999999996</v>
      </c>
      <c r="J70" s="33">
        <v>5101.3999999999996</v>
      </c>
    </row>
    <row r="71" spans="1:10" ht="30" x14ac:dyDescent="0.25">
      <c r="A71" s="8">
        <v>10</v>
      </c>
      <c r="B71" s="35" t="s">
        <v>85</v>
      </c>
      <c r="C71" s="20" t="s">
        <v>18</v>
      </c>
      <c r="D71" s="20">
        <v>1</v>
      </c>
      <c r="E71" s="16" t="s">
        <v>86</v>
      </c>
      <c r="F71" s="33">
        <v>38137.449999999997</v>
      </c>
      <c r="J71" s="33">
        <v>38137.449999999997</v>
      </c>
    </row>
    <row r="72" spans="1:10" x14ac:dyDescent="0.25">
      <c r="A72" s="8"/>
      <c r="B72" s="35"/>
      <c r="C72" s="20" t="s">
        <v>19</v>
      </c>
      <c r="D72" s="20">
        <v>0.5</v>
      </c>
      <c r="E72" s="16" t="s">
        <v>119</v>
      </c>
      <c r="F72" s="33">
        <v>14448.03</v>
      </c>
      <c r="J72" s="33">
        <v>14448.03</v>
      </c>
    </row>
    <row r="73" spans="1:10" x14ac:dyDescent="0.25">
      <c r="A73" s="8"/>
      <c r="B73" s="35"/>
      <c r="C73" s="20"/>
      <c r="D73" s="20"/>
      <c r="E73" s="16"/>
      <c r="F73" s="33"/>
      <c r="J73" s="33"/>
    </row>
    <row r="74" spans="1:10" ht="30" x14ac:dyDescent="0.25">
      <c r="A74" s="8">
        <v>11</v>
      </c>
      <c r="B74" s="35" t="s">
        <v>87</v>
      </c>
      <c r="C74" s="20" t="s">
        <v>18</v>
      </c>
      <c r="D74" s="20">
        <v>1</v>
      </c>
      <c r="E74" s="16" t="s">
        <v>88</v>
      </c>
      <c r="F74" s="33">
        <v>37158.400000000001</v>
      </c>
      <c r="J74" s="33">
        <v>37158.400000000001</v>
      </c>
    </row>
    <row r="75" spans="1:10" x14ac:dyDescent="0.25">
      <c r="A75" s="8"/>
      <c r="B75" s="35"/>
      <c r="C75" s="20" t="s">
        <v>19</v>
      </c>
      <c r="D75" s="20">
        <v>0.75</v>
      </c>
      <c r="E75" s="16" t="s">
        <v>89</v>
      </c>
      <c r="F75" s="33">
        <v>24342.34</v>
      </c>
      <c r="J75" s="33">
        <v>24342.34</v>
      </c>
    </row>
    <row r="76" spans="1:10" x14ac:dyDescent="0.25">
      <c r="A76" s="8"/>
      <c r="B76" s="35"/>
      <c r="C76" s="20" t="s">
        <v>19</v>
      </c>
      <c r="D76" s="20">
        <v>0.25</v>
      </c>
      <c r="E76" s="16" t="s">
        <v>90</v>
      </c>
      <c r="F76" s="33">
        <v>7289.08</v>
      </c>
      <c r="J76" s="33">
        <v>7289.08</v>
      </c>
    </row>
    <row r="77" spans="1:10" ht="30" x14ac:dyDescent="0.25">
      <c r="A77" s="8">
        <v>12</v>
      </c>
      <c r="B77" s="35" t="s">
        <v>91</v>
      </c>
      <c r="C77" s="20" t="s">
        <v>18</v>
      </c>
      <c r="D77" s="20">
        <v>1</v>
      </c>
      <c r="E77" s="16" t="s">
        <v>120</v>
      </c>
      <c r="F77" s="33">
        <v>41055</v>
      </c>
      <c r="J77" s="33">
        <v>41055</v>
      </c>
    </row>
    <row r="78" spans="1:10" x14ac:dyDescent="0.25">
      <c r="A78" s="8"/>
      <c r="B78" s="35"/>
      <c r="C78" s="20" t="s">
        <v>19</v>
      </c>
      <c r="D78" s="20">
        <v>1</v>
      </c>
      <c r="E78" s="16" t="s">
        <v>121</v>
      </c>
      <c r="F78" s="33">
        <v>32944.050000000003</v>
      </c>
      <c r="J78" s="33">
        <v>32944.050000000003</v>
      </c>
    </row>
    <row r="79" spans="1:10" x14ac:dyDescent="0.25">
      <c r="A79" s="8"/>
      <c r="B79" s="35"/>
      <c r="C79" s="20" t="s">
        <v>19</v>
      </c>
      <c r="D79" s="20">
        <v>0.75</v>
      </c>
      <c r="E79" s="16" t="s">
        <v>122</v>
      </c>
      <c r="F79" s="33">
        <v>24156.04</v>
      </c>
      <c r="J79" s="33">
        <v>24156.04</v>
      </c>
    </row>
    <row r="80" spans="1:10" ht="30" x14ac:dyDescent="0.25">
      <c r="A80" s="8">
        <v>13</v>
      </c>
      <c r="B80" s="35" t="s">
        <v>92</v>
      </c>
      <c r="C80" s="20" t="s">
        <v>18</v>
      </c>
      <c r="D80" s="20">
        <v>1</v>
      </c>
      <c r="E80" s="16" t="s">
        <v>123</v>
      </c>
      <c r="F80" s="33">
        <v>35066.949999999997</v>
      </c>
      <c r="J80" s="33">
        <v>35066.949999999997</v>
      </c>
    </row>
    <row r="81" spans="1:10" x14ac:dyDescent="0.25">
      <c r="A81" s="8"/>
      <c r="B81" s="35"/>
      <c r="C81" s="20" t="s">
        <v>19</v>
      </c>
      <c r="D81" s="20">
        <v>0.5</v>
      </c>
      <c r="E81" s="16" t="s">
        <v>124</v>
      </c>
      <c r="F81" s="33">
        <v>13814.95</v>
      </c>
      <c r="J81" s="33">
        <v>13814.95</v>
      </c>
    </row>
    <row r="82" spans="1:10" ht="30" x14ac:dyDescent="0.25">
      <c r="A82" s="8">
        <v>14</v>
      </c>
      <c r="B82" s="35" t="s">
        <v>93</v>
      </c>
      <c r="C82" s="20" t="s">
        <v>18</v>
      </c>
      <c r="D82" s="20">
        <v>1</v>
      </c>
      <c r="E82" s="16" t="s">
        <v>125</v>
      </c>
      <c r="F82" s="33">
        <v>35851.25</v>
      </c>
      <c r="J82" s="33">
        <v>35851.25</v>
      </c>
    </row>
    <row r="83" spans="1:10" x14ac:dyDescent="0.25">
      <c r="A83" s="8"/>
      <c r="B83" s="35"/>
      <c r="C83" s="20" t="s">
        <v>19</v>
      </c>
      <c r="D83" s="20">
        <v>0.5</v>
      </c>
      <c r="E83" s="16" t="s">
        <v>94</v>
      </c>
      <c r="F83" s="33">
        <v>11881.61</v>
      </c>
      <c r="J83" s="33">
        <v>11881.61</v>
      </c>
    </row>
    <row r="84" spans="1:10" x14ac:dyDescent="0.25">
      <c r="A84" s="8"/>
      <c r="B84" s="35"/>
      <c r="C84" s="20" t="s">
        <v>19</v>
      </c>
      <c r="D84" s="20">
        <v>0.5</v>
      </c>
      <c r="E84" s="16" t="s">
        <v>126</v>
      </c>
      <c r="F84" s="33">
        <v>13861.53</v>
      </c>
      <c r="J84" s="33">
        <v>13861.53</v>
      </c>
    </row>
    <row r="85" spans="1:10" ht="30" x14ac:dyDescent="0.25">
      <c r="A85" s="8">
        <v>15</v>
      </c>
      <c r="B85" s="35" t="s">
        <v>95</v>
      </c>
      <c r="C85" s="20" t="s">
        <v>18</v>
      </c>
      <c r="D85" s="20">
        <v>1</v>
      </c>
      <c r="E85" s="16" t="s">
        <v>127</v>
      </c>
      <c r="F85" s="33">
        <v>44892.55</v>
      </c>
      <c r="J85" s="33">
        <v>44892.55</v>
      </c>
    </row>
    <row r="86" spans="1:10" x14ac:dyDescent="0.25">
      <c r="A86" s="8"/>
      <c r="B86" s="35"/>
      <c r="C86" s="20" t="s">
        <v>19</v>
      </c>
      <c r="D86" s="20">
        <v>1</v>
      </c>
      <c r="E86" s="16" t="s">
        <v>128</v>
      </c>
      <c r="F86" s="33">
        <v>35770.75</v>
      </c>
      <c r="J86" s="33">
        <v>35770.75</v>
      </c>
    </row>
    <row r="87" spans="1:10" x14ac:dyDescent="0.25">
      <c r="A87" s="8"/>
      <c r="B87" s="35"/>
      <c r="C87" s="20" t="s">
        <v>19</v>
      </c>
      <c r="D87" s="20">
        <v>1</v>
      </c>
      <c r="E87" s="16" t="s">
        <v>129</v>
      </c>
      <c r="F87" s="33">
        <v>35770.75</v>
      </c>
      <c r="J87" s="33">
        <v>35770.75</v>
      </c>
    </row>
    <row r="88" spans="1:10" ht="30" x14ac:dyDescent="0.25">
      <c r="A88" s="8">
        <v>16</v>
      </c>
      <c r="B88" s="35" t="s">
        <v>96</v>
      </c>
      <c r="C88" s="20" t="s">
        <v>18</v>
      </c>
      <c r="D88" s="20">
        <v>1</v>
      </c>
      <c r="E88" s="16" t="s">
        <v>97</v>
      </c>
      <c r="F88" s="33">
        <v>44989.15</v>
      </c>
      <c r="J88" s="33">
        <v>44989.15</v>
      </c>
    </row>
    <row r="89" spans="1:10" x14ac:dyDescent="0.25">
      <c r="A89" s="8"/>
      <c r="B89" s="35"/>
      <c r="C89" s="20" t="s">
        <v>19</v>
      </c>
      <c r="D89" s="20">
        <v>1</v>
      </c>
      <c r="E89" s="16" t="s">
        <v>98</v>
      </c>
      <c r="F89" s="33">
        <v>30630.25</v>
      </c>
      <c r="J89" s="33">
        <v>30630.25</v>
      </c>
    </row>
    <row r="90" spans="1:10" x14ac:dyDescent="0.25">
      <c r="A90" s="8"/>
      <c r="B90" s="35"/>
      <c r="C90" s="20" t="s">
        <v>19</v>
      </c>
      <c r="D90" s="20">
        <v>0.5</v>
      </c>
      <c r="E90" s="16" t="s">
        <v>99</v>
      </c>
      <c r="F90" s="33">
        <v>19003.18</v>
      </c>
      <c r="J90" s="33">
        <v>19003.18</v>
      </c>
    </row>
    <row r="91" spans="1:10" ht="30" x14ac:dyDescent="0.25">
      <c r="A91" s="8">
        <v>17</v>
      </c>
      <c r="B91" s="35" t="s">
        <v>100</v>
      </c>
      <c r="C91" s="20" t="s">
        <v>18</v>
      </c>
      <c r="D91" s="20">
        <v>1</v>
      </c>
      <c r="E91" s="16" t="s">
        <v>101</v>
      </c>
      <c r="F91" s="33">
        <v>62280.55</v>
      </c>
      <c r="J91" s="33">
        <v>62280.55</v>
      </c>
    </row>
    <row r="92" spans="1:10" x14ac:dyDescent="0.25">
      <c r="A92" s="8"/>
      <c r="B92" s="35"/>
      <c r="C92" s="20" t="s">
        <v>19</v>
      </c>
      <c r="D92" s="20">
        <v>1</v>
      </c>
      <c r="E92" s="16" t="s">
        <v>102</v>
      </c>
      <c r="F92" s="33">
        <v>46532.45</v>
      </c>
      <c r="J92" s="33">
        <v>46532.45</v>
      </c>
    </row>
    <row r="93" spans="1:10" x14ac:dyDescent="0.25">
      <c r="A93" s="8"/>
      <c r="B93" s="35"/>
      <c r="C93" s="20" t="s">
        <v>19</v>
      </c>
      <c r="D93" s="20">
        <v>0.5</v>
      </c>
      <c r="E93" s="16" t="s">
        <v>103</v>
      </c>
      <c r="F93" s="33">
        <v>21857.48</v>
      </c>
      <c r="J93" s="33">
        <v>21857.48</v>
      </c>
    </row>
    <row r="94" spans="1:10" x14ac:dyDescent="0.25">
      <c r="A94" s="8"/>
      <c r="B94" s="35"/>
      <c r="C94" s="20" t="s">
        <v>19</v>
      </c>
      <c r="D94" s="20">
        <v>0.5</v>
      </c>
      <c r="E94" s="16" t="s">
        <v>104</v>
      </c>
      <c r="F94" s="33">
        <v>24329.98</v>
      </c>
      <c r="J94" s="33">
        <v>24329.98</v>
      </c>
    </row>
    <row r="95" spans="1:10" x14ac:dyDescent="0.25">
      <c r="A95" s="8">
        <v>18</v>
      </c>
      <c r="B95" s="37" t="s">
        <v>105</v>
      </c>
      <c r="C95" s="20" t="s">
        <v>18</v>
      </c>
      <c r="D95" s="20">
        <v>1</v>
      </c>
      <c r="E95" s="16" t="s">
        <v>106</v>
      </c>
      <c r="F95" s="33">
        <v>59626.35</v>
      </c>
      <c r="J95" s="33">
        <v>59626.35</v>
      </c>
    </row>
    <row r="96" spans="1:10" x14ac:dyDescent="0.25">
      <c r="A96" s="8"/>
      <c r="B96" s="35"/>
      <c r="C96" s="20" t="s">
        <v>19</v>
      </c>
      <c r="D96" s="20">
        <v>1</v>
      </c>
      <c r="E96" s="16" t="s">
        <v>107</v>
      </c>
      <c r="F96" s="33">
        <v>48354.05</v>
      </c>
      <c r="J96" s="33">
        <v>48354.05</v>
      </c>
    </row>
    <row r="97" spans="1:10" x14ac:dyDescent="0.25">
      <c r="A97" s="8"/>
      <c r="B97" s="35"/>
      <c r="C97" s="20" t="s">
        <v>19</v>
      </c>
      <c r="D97" s="20">
        <v>1</v>
      </c>
      <c r="E97" s="16" t="s">
        <v>108</v>
      </c>
      <c r="F97" s="33">
        <v>48354.05</v>
      </c>
      <c r="J97" s="33">
        <v>48354.05</v>
      </c>
    </row>
    <row r="98" spans="1:10" ht="30" x14ac:dyDescent="0.25">
      <c r="A98" s="8">
        <v>19</v>
      </c>
      <c r="B98" s="35" t="s">
        <v>109</v>
      </c>
      <c r="C98" s="20" t="s">
        <v>18</v>
      </c>
      <c r="D98" s="20">
        <v>1</v>
      </c>
      <c r="E98" s="16" t="s">
        <v>110</v>
      </c>
      <c r="F98" s="33">
        <v>68100.7</v>
      </c>
      <c r="J98" s="33">
        <v>68100.7</v>
      </c>
    </row>
    <row r="99" spans="1:10" x14ac:dyDescent="0.25">
      <c r="A99" s="8"/>
      <c r="B99" s="35"/>
      <c r="C99" s="20" t="s">
        <v>19</v>
      </c>
      <c r="D99" s="20">
        <v>1</v>
      </c>
      <c r="E99" s="16" t="s">
        <v>111</v>
      </c>
      <c r="F99" s="33">
        <v>52582.6</v>
      </c>
      <c r="J99" s="33">
        <v>52582.6</v>
      </c>
    </row>
    <row r="100" spans="1:10" x14ac:dyDescent="0.25">
      <c r="A100" s="8"/>
      <c r="B100" s="35"/>
      <c r="C100" s="20" t="s">
        <v>19</v>
      </c>
      <c r="D100" s="20">
        <v>1</v>
      </c>
      <c r="E100" s="16" t="s">
        <v>112</v>
      </c>
      <c r="F100" s="33">
        <v>52479.1</v>
      </c>
      <c r="J100" s="33">
        <v>52479.1</v>
      </c>
    </row>
    <row r="101" spans="1:10" x14ac:dyDescent="0.25">
      <c r="A101" s="8"/>
      <c r="B101" s="35"/>
      <c r="C101" s="20" t="s">
        <v>19</v>
      </c>
      <c r="D101" s="20">
        <v>0.5</v>
      </c>
      <c r="E101" s="16" t="s">
        <v>113</v>
      </c>
      <c r="F101" s="33">
        <v>35698.300000000003</v>
      </c>
      <c r="J101" s="33">
        <v>35698.300000000003</v>
      </c>
    </row>
    <row r="102" spans="1:10" x14ac:dyDescent="0.25">
      <c r="A102" s="21"/>
      <c r="B102" s="21" t="s">
        <v>21</v>
      </c>
      <c r="C102" s="23"/>
      <c r="D102" s="22">
        <v>30.049999999999997</v>
      </c>
      <c r="E102" s="23"/>
      <c r="F102" s="38"/>
      <c r="J102" s="38"/>
    </row>
  </sheetData>
  <mergeCells count="4">
    <mergeCell ref="E1:J1"/>
    <mergeCell ref="E2:J2"/>
    <mergeCell ref="E3:J3"/>
    <mergeCell ref="E20:J20"/>
  </mergeCells>
  <hyperlinks>
    <hyperlink ref="B7" r:id="rId1" display="mailto:56ouo25@obraz-orenburg.ru"/>
  </hyperlinks>
  <pageMargins left="0.19685039370078741" right="0" top="0" bottom="0" header="0" footer="0"/>
  <pageSetup paperSize="9" scale="85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доп.обр.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Home</cp:lastModifiedBy>
  <dcterms:created xsi:type="dcterms:W3CDTF">2019-03-19T10:54:08Z</dcterms:created>
  <dcterms:modified xsi:type="dcterms:W3CDTF">2023-11-24T05:11:34Z</dcterms:modified>
</cp:coreProperties>
</file>